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757" activeTab="0"/>
  </bookViews>
  <sheets>
    <sheet name="SFPos" sheetId="1" r:id="rId1"/>
    <sheet name="SFPerf" sheetId="2" r:id="rId2"/>
    <sheet name="SCE" sheetId="3" r:id="rId3"/>
    <sheet name="SCF" sheetId="4" r:id="rId4"/>
    <sheet name="SCBAA" sheetId="5" r:id="rId5"/>
  </sheets>
  <definedNames>
    <definedName name="abc">#REF!</definedName>
    <definedName name="arcie">#REF!</definedName>
    <definedName name="_xlnm.Print_Area" localSheetId="3">'SCF'!$A$1:$F$64</definedName>
    <definedName name="_xlnm.Print_Area" localSheetId="1">'SFPerf'!$A$1:$H$29</definedName>
    <definedName name="_xlnm.Print_Area" localSheetId="0">'SFPos'!$A$1:$H$48</definedName>
    <definedName name="Print_Area_MI">#REF!</definedName>
    <definedName name="table1">#REF!</definedName>
    <definedName name="table2">#REF!</definedName>
  </definedNames>
  <calcPr fullCalcOnLoad="1"/>
</workbook>
</file>

<file path=xl/sharedStrings.xml><?xml version="1.0" encoding="utf-8"?>
<sst xmlns="http://schemas.openxmlformats.org/spreadsheetml/2006/main" count="152" uniqueCount="130">
  <si>
    <t>Total</t>
  </si>
  <si>
    <t>Dividends</t>
  </si>
  <si>
    <t>Current Assets</t>
  </si>
  <si>
    <t>Non-Current Assets</t>
  </si>
  <si>
    <t>NATIONAL ELECTRIFICATION ADMINISTRATION</t>
  </si>
  <si>
    <t>ASSETS</t>
  </si>
  <si>
    <t xml:space="preserve">Cash and Cash Equivalents </t>
  </si>
  <si>
    <t>Receivables</t>
  </si>
  <si>
    <t>LIABILITIES</t>
  </si>
  <si>
    <t>Current Liabilities</t>
  </si>
  <si>
    <t>Financial Liabilities</t>
  </si>
  <si>
    <t>Inter-Agency Payables</t>
  </si>
  <si>
    <t>Other Payables</t>
  </si>
  <si>
    <t>Non-Current Liabilities</t>
  </si>
  <si>
    <t>Deferred Credits</t>
  </si>
  <si>
    <t>Gain/(Loss) on Foreign Exchange</t>
  </si>
  <si>
    <t>CASH FLOWS FROM OPERATING ACTIVITIES</t>
  </si>
  <si>
    <t>Cash Inflows</t>
  </si>
  <si>
    <t>Collection of loans receivables</t>
  </si>
  <si>
    <t>Receipt of trust liabilities</t>
  </si>
  <si>
    <t>Interest income from bank deposits</t>
  </si>
  <si>
    <t>Collection of service and other income</t>
  </si>
  <si>
    <t>Collection of other receivables</t>
  </si>
  <si>
    <t>Other cash receipt</t>
  </si>
  <si>
    <t>Total Cash Inflows</t>
  </si>
  <si>
    <t>Cash Outflows</t>
  </si>
  <si>
    <t>Release of loans to electric cooperatives</t>
  </si>
  <si>
    <t>Grant of subsidies and donations</t>
  </si>
  <si>
    <t>Payment of maintenance and other operating expenses</t>
  </si>
  <si>
    <t>Remittance and refund of authorized deduction withheld on employees</t>
  </si>
  <si>
    <t>Remittance of corporate income tax</t>
  </si>
  <si>
    <t>Grant of cash advance and other advances</t>
  </si>
  <si>
    <t xml:space="preserve">Remittance of taxes withheld from suppliers, contractors and other creditors </t>
  </si>
  <si>
    <t>Replenishment of petty cash fund</t>
  </si>
  <si>
    <t>Other cash payments</t>
  </si>
  <si>
    <t>Total Cash Outflows</t>
  </si>
  <si>
    <t>Net Cash Used in Investing Activities</t>
  </si>
  <si>
    <t>CASH FLOW FROM FINANCING ACTIVITIES</t>
  </si>
  <si>
    <t>Payment of long-term liabilities</t>
  </si>
  <si>
    <t>Net Cash Used in Financing Activities</t>
  </si>
  <si>
    <t>Service and Business Income</t>
  </si>
  <si>
    <t>Revenue</t>
  </si>
  <si>
    <t>Total Revenue</t>
  </si>
  <si>
    <t>Current Operating Expenses</t>
  </si>
  <si>
    <t>Maintenance and Operating Expenses</t>
  </si>
  <si>
    <t>Financial Expenses</t>
  </si>
  <si>
    <t>Non-Cash Expenses</t>
  </si>
  <si>
    <t>Total Current Operating Expenses</t>
  </si>
  <si>
    <t>Surplus before Tax</t>
  </si>
  <si>
    <t>Income Tax Expense</t>
  </si>
  <si>
    <t>Surplus after Tax</t>
  </si>
  <si>
    <t>Total Assets</t>
  </si>
  <si>
    <t>Total Liabilities</t>
  </si>
  <si>
    <t>Net Assets (Total Assets Less Total Liabilities)</t>
  </si>
  <si>
    <t>NET ASSETS/EQUITY</t>
  </si>
  <si>
    <t>Government Equity</t>
  </si>
  <si>
    <t>RECEIPTS</t>
  </si>
  <si>
    <t>Total Receipts</t>
  </si>
  <si>
    <t>PAYMENTS</t>
  </si>
  <si>
    <t>Personnel Services</t>
  </si>
  <si>
    <t>Capital Outlay</t>
  </si>
  <si>
    <t>NET RECEIPTS/PAYMENTS</t>
  </si>
  <si>
    <t>Inventories</t>
  </si>
  <si>
    <t xml:space="preserve">Other Current Assets </t>
  </si>
  <si>
    <t>Total Current Assets</t>
  </si>
  <si>
    <t>Total Non-Current Assets</t>
  </si>
  <si>
    <t>Property, Plant and Equipment</t>
  </si>
  <si>
    <t xml:space="preserve">Other Non-Current Assets </t>
  </si>
  <si>
    <t>Total Current Liabilities</t>
  </si>
  <si>
    <t>Total Non-Current Liabilities</t>
  </si>
  <si>
    <t>Contributed Capital</t>
  </si>
  <si>
    <t>Accumulated Surplus/(Deficit)</t>
  </si>
  <si>
    <t>NOTE</t>
  </si>
  <si>
    <t>Surplus from Current Operations</t>
  </si>
  <si>
    <t>Accumulated Surplus / (Deficit)</t>
  </si>
  <si>
    <t>Add/(Deduct):</t>
  </si>
  <si>
    <t>Changes in Net Assets/Equity for CY 2019</t>
  </si>
  <si>
    <t>BALANCE AT DECEMBER 31, 2019</t>
  </si>
  <si>
    <t>Receipt of subsidy from the National Government</t>
  </si>
  <si>
    <t>CASH FLOWS FROM INVESTING ACTIVITIES</t>
  </si>
  <si>
    <t>Purchase of property, plant and equipment</t>
  </si>
  <si>
    <t>Net Increase/(Decrease) in Cash and Cash Equivalents</t>
  </si>
  <si>
    <t>Cash and Cash Equivalents, January 1</t>
  </si>
  <si>
    <t>Cash and Cash Equivalents, December 31</t>
  </si>
  <si>
    <t>Payment of dividends</t>
  </si>
  <si>
    <t>Payment of accounts payable</t>
  </si>
  <si>
    <t>Prepayments made</t>
  </si>
  <si>
    <t>Payment for purchases of inventories, supplies and materials</t>
  </si>
  <si>
    <t>STATEMENT OF COMPARISON OF BUDGET AND ACTUAL AMOUNTS</t>
  </si>
  <si>
    <t>Particulars</t>
  </si>
  <si>
    <t>Budgeted Amount</t>
  </si>
  <si>
    <t>Actual Amounts on Comparable Basis</t>
  </si>
  <si>
    <t>Original</t>
  </si>
  <si>
    <t>Final</t>
  </si>
  <si>
    <t>Assistance and Subsidy</t>
  </si>
  <si>
    <t>Others</t>
  </si>
  <si>
    <t>Maintenance and Other Operating Expenses</t>
  </si>
  <si>
    <t xml:space="preserve">Total Payments </t>
  </si>
  <si>
    <t>Other Non-Operating  Income</t>
  </si>
  <si>
    <t>Trust Liabilities</t>
  </si>
  <si>
    <t>STATEMENTS OF FINANCIAL POSITION</t>
  </si>
  <si>
    <t>STATEMENTS OF FINANCIAL PERFORMANCE</t>
  </si>
  <si>
    <t xml:space="preserve">NATIONAL ELECTRIFICATION ADMINISTRATION </t>
  </si>
  <si>
    <t>Financial Assistance</t>
  </si>
  <si>
    <t>Prior Period Adjustments</t>
  </si>
  <si>
    <t>Surplus (Deficit) for the Period</t>
  </si>
  <si>
    <t>Government Equity
(Note 23)</t>
  </si>
  <si>
    <t>Contributed Capital
(Note 24)</t>
  </si>
  <si>
    <t>The notes on pages 10 to 35 form part of these statements.</t>
  </si>
  <si>
    <t>Cancellation of stale checks issued in prior years</t>
  </si>
  <si>
    <t>Refund of cash advance and deposit</t>
  </si>
  <si>
    <t>STATEMENTS OF CHANGES IN NET ASSETS/EQUITY</t>
  </si>
  <si>
    <t>STATEMENTS OF CASH FLOWS</t>
  </si>
  <si>
    <t>Net Cash Provided  by (Used in) Operating Activities</t>
  </si>
  <si>
    <t xml:space="preserve">Personnel Services  </t>
  </si>
  <si>
    <t>Payment of personnel services</t>
  </si>
  <si>
    <t>BALANCE AT JANUARY 1, 2019</t>
  </si>
  <si>
    <t>Changes in Net Assets/Equity for CY 2020</t>
  </si>
  <si>
    <t>BALANCE AT DECEMBER 31, 2020</t>
  </si>
  <si>
    <t>Refund of Subsidy to National Government (Bayanihan Act - COVID-19)</t>
  </si>
  <si>
    <t>0</t>
  </si>
  <si>
    <t>Net Surplus/(Deficit) for the Period</t>
  </si>
  <si>
    <t>The notes on pages 10 to 35 form part of this statement.</t>
  </si>
  <si>
    <t>AS AT DECEMBER 31, 2020 and 2019</t>
  </si>
  <si>
    <t>FOR THE YEARS ENDED DECEMBER 31, 2020 and 2019</t>
  </si>
  <si>
    <t>FOR THE YEAR ENDED DECEMBER 31, 2020</t>
  </si>
  <si>
    <t>Refund of unreleased Disbursement Acceleration Program (DAP)/
    2011 Office of the Presidential Adviser on the Peace Process (OPAPP)/ 
    Transition Investment Support Plan (TISP)</t>
  </si>
  <si>
    <t>Difference of Final Budget and Actual</t>
  </si>
  <si>
    <t>(IN THOUSANDS)</t>
  </si>
  <si>
    <t>Total Net Assets/Equity</t>
  </si>
</sst>
</file>

<file path=xl/styles.xml><?xml version="1.0" encoding="utf-8"?>
<styleSheet xmlns="http://schemas.openxmlformats.org/spreadsheetml/2006/main">
  <numFmts count="34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₱&quot;#,##0_);\(&quot;₱&quot;#,##0\)"/>
    <numFmt numFmtId="179" formatCode="&quot;₱&quot;#,##0_);[Red]\(&quot;₱&quot;#,##0\)"/>
    <numFmt numFmtId="180" formatCode="&quot;₱&quot;#,##0.00_);\(&quot;₱&quot;#,##0.00\)"/>
    <numFmt numFmtId="181" formatCode="&quot;₱&quot;#,##0.00_);[Red]\(&quot;₱&quot;#,##0.00\)"/>
    <numFmt numFmtId="182" formatCode="_(&quot;₱&quot;* #,##0_);_(&quot;₱&quot;* \(#,##0\);_(&quot;₱&quot;* &quot;-&quot;_);_(@_)"/>
    <numFmt numFmtId="183" formatCode="_(&quot;₱&quot;* #,##0.00_);_(&quot;₱&quot;* \(#,##0.00\);_(&quot;₱&quot;* &quot;-&quot;??_);_(@_)"/>
    <numFmt numFmtId="184" formatCode="_(* #,##0_);_(* \(#,##0\);_(* &quot;-&quot;??_);_(@_)"/>
    <numFmt numFmtId="185" formatCode="mmmm\ d\,\ yyyy"/>
    <numFmt numFmtId="186" formatCode="0_);\(0\)"/>
    <numFmt numFmtId="187" formatCode="_(* #,##0.000_);_(* \(#,##0.000\);_(* &quot;-&quot;??_);_(@_)"/>
    <numFmt numFmtId="188" formatCode="_(* #,##0.0000_);_(* \(#,##0.0000\);_(* &quot;-&quot;??_);_(@_)"/>
    <numFmt numFmtId="189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Wingding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184" fontId="4" fillId="0" borderId="0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84" fontId="3" fillId="0" borderId="10" xfId="42" applyNumberFormat="1" applyFont="1" applyBorder="1" applyAlignment="1">
      <alignment/>
    </xf>
    <xf numFmtId="184" fontId="3" fillId="0" borderId="0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4" fontId="4" fillId="33" borderId="0" xfId="42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43" fillId="0" borderId="0" xfId="0" applyFont="1" applyFill="1" applyAlignment="1">
      <alignment/>
    </xf>
    <xf numFmtId="184" fontId="3" fillId="0" borderId="0" xfId="42" applyNumberFormat="1" applyFont="1" applyFill="1" applyBorder="1" applyAlignment="1">
      <alignment/>
    </xf>
    <xf numFmtId="184" fontId="4" fillId="0" borderId="0" xfId="42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184" fontId="43" fillId="0" borderId="0" xfId="42" applyNumberFormat="1" applyFont="1" applyAlignment="1">
      <alignment/>
    </xf>
    <xf numFmtId="3" fontId="43" fillId="0" borderId="0" xfId="0" applyNumberFormat="1" applyFont="1" applyAlignment="1">
      <alignment/>
    </xf>
    <xf numFmtId="171" fontId="43" fillId="0" borderId="0" xfId="42" applyFont="1" applyAlignment="1">
      <alignment/>
    </xf>
    <xf numFmtId="184" fontId="43" fillId="0" borderId="0" xfId="0" applyNumberFormat="1" applyFont="1" applyAlignment="1">
      <alignment/>
    </xf>
    <xf numFmtId="0" fontId="43" fillId="33" borderId="0" xfId="0" applyFont="1" applyFill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184" fontId="3" fillId="33" borderId="0" xfId="42" applyNumberFormat="1" applyFont="1" applyFill="1" applyBorder="1" applyAlignment="1">
      <alignment/>
    </xf>
    <xf numFmtId="184" fontId="4" fillId="33" borderId="0" xfId="42" applyNumberFormat="1" applyFont="1" applyFill="1" applyBorder="1" applyAlignment="1">
      <alignment vertical="center"/>
    </xf>
    <xf numFmtId="184" fontId="3" fillId="33" borderId="0" xfId="42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/>
    </xf>
    <xf numFmtId="184" fontId="3" fillId="33" borderId="10" xfId="42" applyNumberFormat="1" applyFont="1" applyFill="1" applyBorder="1" applyAlignment="1">
      <alignment/>
    </xf>
    <xf numFmtId="184" fontId="3" fillId="33" borderId="0" xfId="42" applyNumberFormat="1" applyFont="1" applyFill="1" applyBorder="1" applyAlignment="1">
      <alignment/>
    </xf>
    <xf numFmtId="0" fontId="4" fillId="33" borderId="0" xfId="0" applyFont="1" applyFill="1" applyBorder="1" applyAlignment="1" quotePrefix="1">
      <alignment horizontal="center" vertical="center"/>
    </xf>
    <xf numFmtId="184" fontId="3" fillId="33" borderId="10" xfId="42" applyNumberFormat="1" applyFont="1" applyFill="1" applyBorder="1" applyAlignment="1">
      <alignment vertical="center"/>
    </xf>
    <xf numFmtId="184" fontId="3" fillId="33" borderId="11" xfId="42" applyNumberFormat="1" applyFont="1" applyFill="1" applyBorder="1" applyAlignment="1">
      <alignment vertical="center"/>
    </xf>
    <xf numFmtId="184" fontId="3" fillId="33" borderId="12" xfId="42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indent="1"/>
    </xf>
    <xf numFmtId="184" fontId="4" fillId="33" borderId="0" xfId="42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84" fontId="3" fillId="33" borderId="12" xfId="42" applyNumberFormat="1" applyFont="1" applyFill="1" applyBorder="1" applyAlignment="1">
      <alignment horizontal="right"/>
    </xf>
    <xf numFmtId="184" fontId="3" fillId="33" borderId="0" xfId="42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horizontal="center" vertical="center"/>
    </xf>
    <xf numFmtId="184" fontId="4" fillId="33" borderId="0" xfId="42" applyNumberFormat="1" applyFont="1" applyFill="1" applyBorder="1" applyAlignment="1">
      <alignment horizontal="right" vertical="center"/>
    </xf>
    <xf numFmtId="184" fontId="3" fillId="33" borderId="0" xfId="42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vertical="center"/>
    </xf>
    <xf numFmtId="184" fontId="3" fillId="33" borderId="13" xfId="42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/>
    </xf>
    <xf numFmtId="184" fontId="43" fillId="33" borderId="0" xfId="42" applyNumberFormat="1" applyFont="1" applyFill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55" applyFont="1" applyBorder="1">
      <alignment/>
      <protection/>
    </xf>
    <xf numFmtId="3" fontId="3" fillId="0" borderId="11" xfId="0" applyNumberFormat="1" applyFont="1" applyBorder="1" applyAlignment="1">
      <alignment/>
    </xf>
    <xf numFmtId="184" fontId="3" fillId="0" borderId="11" xfId="42" applyNumberFormat="1" applyFont="1" applyBorder="1" applyAlignment="1">
      <alignment/>
    </xf>
    <xf numFmtId="184" fontId="44" fillId="0" borderId="11" xfId="42" applyNumberFormat="1" applyFont="1" applyBorder="1" applyAlignment="1">
      <alignment/>
    </xf>
    <xf numFmtId="0" fontId="7" fillId="0" borderId="0" xfId="0" applyFont="1" applyAlignment="1">
      <alignment/>
    </xf>
    <xf numFmtId="184" fontId="43" fillId="0" borderId="0" xfId="42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0" fontId="3" fillId="0" borderId="0" xfId="55" applyFont="1">
      <alignment/>
      <protection/>
    </xf>
    <xf numFmtId="0" fontId="7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184" fontId="43" fillId="0" borderId="0" xfId="42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184" fontId="43" fillId="0" borderId="0" xfId="42" applyNumberFormat="1" applyFont="1" applyFill="1" applyAlignment="1">
      <alignment/>
    </xf>
    <xf numFmtId="0" fontId="4" fillId="0" borderId="0" xfId="0" applyFont="1" applyBorder="1" applyAlignment="1">
      <alignment vertical="center"/>
    </xf>
    <xf numFmtId="0" fontId="43" fillId="0" borderId="0" xfId="0" applyFont="1" applyBorder="1" applyAlignment="1">
      <alignment wrapText="1"/>
    </xf>
    <xf numFmtId="184" fontId="3" fillId="0" borderId="14" xfId="55" applyNumberFormat="1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left" vertical="center"/>
      <protection/>
    </xf>
    <xf numFmtId="184" fontId="4" fillId="0" borderId="0" xfId="55" applyNumberFormat="1" applyFont="1" applyBorder="1" applyAlignment="1">
      <alignment horizontal="center" vertical="center"/>
      <protection/>
    </xf>
    <xf numFmtId="184" fontId="4" fillId="0" borderId="0" xfId="55" applyNumberFormat="1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/>
      <protection/>
    </xf>
    <xf numFmtId="0" fontId="3" fillId="0" borderId="16" xfId="55" applyFont="1" applyBorder="1" applyAlignment="1">
      <alignment/>
      <protection/>
    </xf>
    <xf numFmtId="0" fontId="3" fillId="0" borderId="0" xfId="55" applyFont="1" applyBorder="1" applyAlignment="1">
      <alignment/>
      <protection/>
    </xf>
    <xf numFmtId="0" fontId="43" fillId="0" borderId="0" xfId="0" applyFont="1" applyAlignment="1">
      <alignment vertical="center"/>
    </xf>
    <xf numFmtId="0" fontId="4" fillId="0" borderId="0" xfId="55" applyFont="1" applyBorder="1">
      <alignment/>
      <protection/>
    </xf>
    <xf numFmtId="184" fontId="4" fillId="0" borderId="0" xfId="55" applyNumberFormat="1" applyFont="1" applyBorder="1">
      <alignment/>
      <protection/>
    </xf>
    <xf numFmtId="184" fontId="8" fillId="0" borderId="10" xfId="0" applyNumberFormat="1" applyFont="1" applyBorder="1" applyAlignment="1">
      <alignment/>
    </xf>
    <xf numFmtId="0" fontId="4" fillId="0" borderId="0" xfId="55" applyFont="1" applyFill="1" applyBorder="1" applyAlignment="1">
      <alignment horizontal="center"/>
      <protection/>
    </xf>
    <xf numFmtId="0" fontId="43" fillId="0" borderId="0" xfId="0" applyFont="1" applyBorder="1" applyAlignment="1">
      <alignment vertical="center" wrapText="1"/>
    </xf>
    <xf numFmtId="184" fontId="43" fillId="0" borderId="0" xfId="42" applyNumberFormat="1" applyFont="1" applyBorder="1" applyAlignment="1">
      <alignment/>
    </xf>
    <xf numFmtId="0" fontId="43" fillId="0" borderId="0" xfId="0" applyFont="1" applyBorder="1" applyAlignment="1">
      <alignment vertical="center"/>
    </xf>
    <xf numFmtId="184" fontId="43" fillId="0" borderId="11" xfId="42" applyNumberFormat="1" applyFont="1" applyBorder="1" applyAlignment="1">
      <alignment/>
    </xf>
    <xf numFmtId="184" fontId="8" fillId="0" borderId="10" xfId="42" applyNumberFormat="1" applyFont="1" applyBorder="1" applyAlignment="1">
      <alignment/>
    </xf>
    <xf numFmtId="184" fontId="8" fillId="0" borderId="0" xfId="42" applyNumberFormat="1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184" fontId="4" fillId="0" borderId="0" xfId="42" applyNumberFormat="1" applyFont="1" applyFill="1" applyBorder="1" applyAlignment="1">
      <alignment horizontal="center" vertical="center"/>
    </xf>
    <xf numFmtId="184" fontId="3" fillId="0" borderId="0" xfId="4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3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84" fontId="4" fillId="0" borderId="0" xfId="42" applyNumberFormat="1" applyFont="1" applyFill="1" applyBorder="1" applyAlignment="1">
      <alignment vertical="center"/>
    </xf>
    <xf numFmtId="184" fontId="3" fillId="0" borderId="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wrapText="1"/>
    </xf>
    <xf numFmtId="184" fontId="3" fillId="0" borderId="10" xfId="42" applyNumberFormat="1" applyFont="1" applyFill="1" applyBorder="1" applyAlignment="1">
      <alignment/>
    </xf>
    <xf numFmtId="184" fontId="3" fillId="0" borderId="0" xfId="42" applyNumberFormat="1" applyFont="1" applyFill="1" applyBorder="1" applyAlignment="1">
      <alignment/>
    </xf>
    <xf numFmtId="184" fontId="43" fillId="0" borderId="0" xfId="42" applyNumberFormat="1" applyFont="1" applyFill="1" applyBorder="1" applyAlignment="1">
      <alignment vertical="center"/>
    </xf>
    <xf numFmtId="184" fontId="3" fillId="0" borderId="0" xfId="42" applyNumberFormat="1" applyFont="1" applyFill="1" applyBorder="1" applyAlignment="1">
      <alignment vertical="top"/>
    </xf>
    <xf numFmtId="184" fontId="4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169" fontId="3" fillId="0" borderId="12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84" fontId="3" fillId="0" borderId="12" xfId="42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184" fontId="3" fillId="0" borderId="13" xfId="42" applyNumberFormat="1" applyFont="1" applyFill="1" applyBorder="1" applyAlignment="1">
      <alignment horizontal="right"/>
    </xf>
    <xf numFmtId="184" fontId="3" fillId="0" borderId="0" xfId="42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184" fontId="3" fillId="0" borderId="11" xfId="42" applyNumberFormat="1" applyFont="1" applyFill="1" applyBorder="1" applyAlignment="1">
      <alignment/>
    </xf>
    <xf numFmtId="169" fontId="3" fillId="0" borderId="11" xfId="0" applyNumberFormat="1" applyFont="1" applyFill="1" applyBorder="1" applyAlignment="1">
      <alignment/>
    </xf>
    <xf numFmtId="0" fontId="3" fillId="0" borderId="0" xfId="55" applyFont="1" applyFill="1" applyBorder="1">
      <alignment/>
      <protection/>
    </xf>
    <xf numFmtId="184" fontId="8" fillId="0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84" fontId="4" fillId="0" borderId="0" xfId="42" applyNumberFormat="1" applyFont="1" applyFill="1" applyBorder="1" applyAlignment="1" quotePrefix="1">
      <alignment horizontal="right"/>
    </xf>
    <xf numFmtId="185" fontId="3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184" fontId="4" fillId="0" borderId="0" xfId="42" applyNumberFormat="1" applyFont="1" applyFill="1" applyBorder="1" applyAlignment="1" quotePrefix="1">
      <alignment horizontal="right" vertical="center"/>
    </xf>
    <xf numFmtId="184" fontId="43" fillId="0" borderId="0" xfId="0" applyNumberFormat="1" applyFont="1" applyBorder="1" applyAlignment="1">
      <alignment/>
    </xf>
    <xf numFmtId="0" fontId="9" fillId="33" borderId="12" xfId="0" applyFont="1" applyFill="1" applyBorder="1" applyAlignment="1">
      <alignment/>
    </xf>
    <xf numFmtId="0" fontId="3" fillId="0" borderId="11" xfId="55" applyFont="1" applyBorder="1">
      <alignment/>
      <protection/>
    </xf>
    <xf numFmtId="184" fontId="8" fillId="0" borderId="11" xfId="0" applyNumberFormat="1" applyFont="1" applyBorder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3" fillId="0" borderId="12" xfId="0" applyFont="1" applyBorder="1" applyAlignment="1">
      <alignment/>
    </xf>
    <xf numFmtId="0" fontId="9" fillId="33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84" fontId="3" fillId="33" borderId="10" xfId="42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indent="1"/>
    </xf>
    <xf numFmtId="3" fontId="3" fillId="33" borderId="0" xfId="0" applyNumberFormat="1" applyFont="1" applyFill="1" applyBorder="1" applyAlignment="1">
      <alignment/>
    </xf>
    <xf numFmtId="184" fontId="3" fillId="33" borderId="17" xfId="42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184" fontId="4" fillId="33" borderId="0" xfId="42" applyNumberFormat="1" applyFont="1" applyFill="1" applyBorder="1" applyAlignment="1" quotePrefix="1">
      <alignment horizontal="right"/>
    </xf>
    <xf numFmtId="3" fontId="3" fillId="33" borderId="0" xfId="0" applyNumberFormat="1" applyFont="1" applyFill="1" applyBorder="1" applyAlignment="1">
      <alignment horizontal="left" indent="1"/>
    </xf>
    <xf numFmtId="184" fontId="4" fillId="33" borderId="0" xfId="42" applyNumberFormat="1" applyFont="1" applyFill="1" applyBorder="1" applyAlignment="1">
      <alignment horizontal="right"/>
    </xf>
    <xf numFmtId="184" fontId="3" fillId="33" borderId="11" xfId="42" applyNumberFormat="1" applyFont="1" applyFill="1" applyBorder="1" applyAlignment="1">
      <alignment/>
    </xf>
    <xf numFmtId="0" fontId="4" fillId="33" borderId="0" xfId="55" applyFont="1" applyFill="1" applyBorder="1" applyAlignment="1">
      <alignment horizontal="left"/>
      <protection/>
    </xf>
    <xf numFmtId="184" fontId="3" fillId="33" borderId="13" xfId="42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37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55" applyFont="1" applyBorder="1" applyAlignment="1">
      <alignment horizontal="center" vertical="center"/>
      <protection/>
    </xf>
    <xf numFmtId="184" fontId="3" fillId="0" borderId="14" xfId="55" applyNumberFormat="1" applyFont="1" applyBorder="1" applyAlignment="1">
      <alignment horizontal="center" vertical="center"/>
      <protection/>
    </xf>
    <xf numFmtId="184" fontId="3" fillId="0" borderId="14" xfId="55" applyNumberFormat="1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SheetLayoutView="100" zoomScalePageLayoutView="0" workbookViewId="0" topLeftCell="A1">
      <selection activeCell="A2" sqref="A2:H2"/>
    </sheetView>
  </sheetViews>
  <sheetFormatPr defaultColWidth="9.140625" defaultRowHeight="15"/>
  <cols>
    <col min="1" max="1" width="2.7109375" style="1" customWidth="1"/>
    <col min="2" max="2" width="3.140625" style="1" customWidth="1"/>
    <col min="3" max="3" width="42.28125" style="1" customWidth="1"/>
    <col min="4" max="4" width="6.8515625" style="1" bestFit="1" customWidth="1"/>
    <col min="5" max="5" width="1.7109375" style="1" customWidth="1"/>
    <col min="6" max="6" width="17.8515625" style="1" customWidth="1"/>
    <col min="7" max="7" width="2.140625" style="1" customWidth="1"/>
    <col min="8" max="8" width="18.140625" style="1" bestFit="1" customWidth="1"/>
    <col min="9" max="9" width="1.28515625" style="1" customWidth="1"/>
    <col min="10" max="10" width="13.57421875" style="1" bestFit="1" customWidth="1"/>
    <col min="11" max="16384" width="8.8515625" style="1" customWidth="1"/>
  </cols>
  <sheetData>
    <row r="1" spans="1:8" ht="13.5">
      <c r="A1" s="178" t="s">
        <v>102</v>
      </c>
      <c r="B1" s="178"/>
      <c r="C1" s="178"/>
      <c r="D1" s="178"/>
      <c r="E1" s="178"/>
      <c r="F1" s="178"/>
      <c r="G1" s="178"/>
      <c r="H1" s="178"/>
    </row>
    <row r="2" spans="1:8" ht="13.5">
      <c r="A2" s="178" t="s">
        <v>100</v>
      </c>
      <c r="B2" s="178"/>
      <c r="C2" s="178"/>
      <c r="D2" s="178"/>
      <c r="E2" s="178"/>
      <c r="F2" s="178"/>
      <c r="G2" s="178"/>
      <c r="H2" s="178"/>
    </row>
    <row r="3" spans="1:8" ht="13.5">
      <c r="A3" s="178" t="s">
        <v>123</v>
      </c>
      <c r="B3" s="178"/>
      <c r="C3" s="178"/>
      <c r="D3" s="178"/>
      <c r="E3" s="178"/>
      <c r="F3" s="178"/>
      <c r="G3" s="178"/>
      <c r="H3" s="178"/>
    </row>
    <row r="4" spans="1:8" ht="13.5">
      <c r="A4" s="179"/>
      <c r="B4" s="179"/>
      <c r="C4" s="179"/>
      <c r="D4" s="179"/>
      <c r="E4" s="179"/>
      <c r="F4" s="179"/>
      <c r="G4" s="179"/>
      <c r="H4" s="179"/>
    </row>
    <row r="5" spans="1:8" ht="13.5">
      <c r="A5" s="177"/>
      <c r="B5" s="177"/>
      <c r="C5" s="177"/>
      <c r="D5" s="177"/>
      <c r="E5" s="177"/>
      <c r="F5" s="177"/>
      <c r="G5" s="177"/>
      <c r="H5" s="177"/>
    </row>
    <row r="6" spans="1:8" ht="13.5">
      <c r="A6" s="150"/>
      <c r="B6" s="150"/>
      <c r="C6" s="150"/>
      <c r="D6" s="151" t="s">
        <v>72</v>
      </c>
      <c r="E6" s="150"/>
      <c r="F6" s="151">
        <v>2020</v>
      </c>
      <c r="G6" s="150"/>
      <c r="H6" s="151">
        <v>2019</v>
      </c>
    </row>
    <row r="7" spans="1:8" ht="13.5">
      <c r="A7" s="178" t="s">
        <v>5</v>
      </c>
      <c r="B7" s="178"/>
      <c r="C7" s="178"/>
      <c r="D7" s="178"/>
      <c r="E7" s="178"/>
      <c r="F7" s="33"/>
      <c r="G7" s="33"/>
      <c r="H7" s="33"/>
    </row>
    <row r="8" spans="1:8" ht="13.5">
      <c r="A8" s="150"/>
      <c r="B8" s="150"/>
      <c r="C8" s="150"/>
      <c r="D8" s="33"/>
      <c r="E8" s="33"/>
      <c r="F8" s="33"/>
      <c r="G8" s="33"/>
      <c r="H8" s="33"/>
    </row>
    <row r="9" spans="1:8" ht="13.5">
      <c r="A9" s="172" t="s">
        <v>2</v>
      </c>
      <c r="B9" s="172"/>
      <c r="C9" s="172"/>
      <c r="D9" s="172"/>
      <c r="E9" s="172"/>
      <c r="F9" s="172"/>
      <c r="G9" s="172"/>
      <c r="H9" s="172"/>
    </row>
    <row r="10" spans="1:9" ht="13.5">
      <c r="A10" s="24"/>
      <c r="B10" s="152" t="s">
        <v>6</v>
      </c>
      <c r="C10" s="152"/>
      <c r="D10" s="153">
        <v>5</v>
      </c>
      <c r="E10" s="153"/>
      <c r="F10" s="12">
        <v>3861882692</v>
      </c>
      <c r="G10" s="12"/>
      <c r="H10" s="12">
        <v>4790716693</v>
      </c>
      <c r="I10" s="146"/>
    </row>
    <row r="11" spans="1:8" ht="13.5">
      <c r="A11" s="24"/>
      <c r="B11" s="152" t="s">
        <v>7</v>
      </c>
      <c r="C11" s="152"/>
      <c r="D11" s="153">
        <v>6</v>
      </c>
      <c r="E11" s="153"/>
      <c r="F11" s="12">
        <v>4733946330</v>
      </c>
      <c r="G11" s="12"/>
      <c r="H11" s="12">
        <v>4271462623</v>
      </c>
    </row>
    <row r="12" spans="1:8" ht="13.5">
      <c r="A12" s="24"/>
      <c r="B12" s="152" t="s">
        <v>62</v>
      </c>
      <c r="C12" s="152"/>
      <c r="D12" s="153">
        <v>7</v>
      </c>
      <c r="E12" s="153"/>
      <c r="F12" s="12">
        <v>1811261</v>
      </c>
      <c r="G12" s="12"/>
      <c r="H12" s="12">
        <v>2667814</v>
      </c>
    </row>
    <row r="13" spans="1:8" ht="13.5">
      <c r="A13" s="24"/>
      <c r="B13" s="154" t="s">
        <v>63</v>
      </c>
      <c r="C13" s="154"/>
      <c r="D13" s="153">
        <v>9</v>
      </c>
      <c r="E13" s="153"/>
      <c r="F13" s="12">
        <v>4203491</v>
      </c>
      <c r="G13" s="12"/>
      <c r="H13" s="12">
        <v>3073437</v>
      </c>
    </row>
    <row r="14" spans="1:8" s="7" customFormat="1" ht="13.5">
      <c r="A14" s="155"/>
      <c r="B14" s="43"/>
      <c r="C14" s="43" t="s">
        <v>64</v>
      </c>
      <c r="D14" s="43"/>
      <c r="E14" s="43"/>
      <c r="F14" s="156">
        <f>SUM(F10:F13)</f>
        <v>8601843774</v>
      </c>
      <c r="G14" s="29"/>
      <c r="H14" s="156">
        <f>SUM(H10:H13)</f>
        <v>9067920567</v>
      </c>
    </row>
    <row r="15" spans="1:8" ht="13.5">
      <c r="A15" s="24"/>
      <c r="B15" s="157"/>
      <c r="C15" s="157"/>
      <c r="D15" s="157"/>
      <c r="E15" s="157"/>
      <c r="F15" s="12"/>
      <c r="G15" s="12"/>
      <c r="H15" s="12"/>
    </row>
    <row r="16" spans="1:8" ht="13.5">
      <c r="A16" s="173" t="s">
        <v>3</v>
      </c>
      <c r="B16" s="173"/>
      <c r="C16" s="173"/>
      <c r="D16" s="173"/>
      <c r="E16" s="173"/>
      <c r="F16" s="173"/>
      <c r="G16" s="173"/>
      <c r="H16" s="173"/>
    </row>
    <row r="17" spans="1:8" ht="13.5">
      <c r="A17" s="24"/>
      <c r="B17" s="154" t="s">
        <v>7</v>
      </c>
      <c r="C17" s="154"/>
      <c r="D17" s="153">
        <v>6</v>
      </c>
      <c r="E17" s="153"/>
      <c r="F17" s="12">
        <v>9676202752</v>
      </c>
      <c r="G17" s="12"/>
      <c r="H17" s="12">
        <v>10375178432</v>
      </c>
    </row>
    <row r="18" spans="1:8" ht="13.5">
      <c r="A18" s="24"/>
      <c r="B18" s="154" t="s">
        <v>66</v>
      </c>
      <c r="C18" s="154"/>
      <c r="D18" s="153">
        <v>8</v>
      </c>
      <c r="E18" s="153"/>
      <c r="F18" s="12">
        <v>181548295</v>
      </c>
      <c r="G18" s="12"/>
      <c r="H18" s="12">
        <v>183871426</v>
      </c>
    </row>
    <row r="19" spans="1:8" ht="13.5">
      <c r="A19" s="24"/>
      <c r="B19" s="154" t="s">
        <v>67</v>
      </c>
      <c r="C19" s="154"/>
      <c r="D19" s="153">
        <v>9</v>
      </c>
      <c r="E19" s="153"/>
      <c r="F19" s="12">
        <v>15943774</v>
      </c>
      <c r="G19" s="12"/>
      <c r="H19" s="12">
        <v>14434602</v>
      </c>
    </row>
    <row r="20" spans="1:8" ht="13.5">
      <c r="A20" s="157"/>
      <c r="B20" s="157"/>
      <c r="C20" s="43" t="s">
        <v>65</v>
      </c>
      <c r="D20" s="157"/>
      <c r="E20" s="158"/>
      <c r="F20" s="156">
        <f>SUM(F17:F19)</f>
        <v>9873694821</v>
      </c>
      <c r="G20" s="29"/>
      <c r="H20" s="156">
        <f>SUM(H17:H19)</f>
        <v>10573484460</v>
      </c>
    </row>
    <row r="21" spans="1:8" ht="6" customHeight="1">
      <c r="A21" s="158"/>
      <c r="B21" s="158"/>
      <c r="C21" s="158"/>
      <c r="D21" s="158"/>
      <c r="E21" s="158"/>
      <c r="F21" s="12"/>
      <c r="G21" s="12"/>
      <c r="H21" s="12"/>
    </row>
    <row r="22" spans="1:8" ht="14.25" thickBot="1">
      <c r="A22" s="43" t="s">
        <v>51</v>
      </c>
      <c r="B22" s="43"/>
      <c r="C22" s="43"/>
      <c r="D22" s="43"/>
      <c r="E22" s="159"/>
      <c r="F22" s="160">
        <f>+F14+F20</f>
        <v>18475538595</v>
      </c>
      <c r="G22" s="29"/>
      <c r="H22" s="160">
        <f>+H14+H20</f>
        <v>19641405027</v>
      </c>
    </row>
    <row r="23" spans="1:8" ht="14.25" thickTop="1">
      <c r="A23" s="174"/>
      <c r="B23" s="174"/>
      <c r="C23" s="174"/>
      <c r="D23" s="174"/>
      <c r="E23" s="174"/>
      <c r="F23" s="174"/>
      <c r="G23" s="174"/>
      <c r="H23" s="174"/>
    </row>
    <row r="24" spans="1:8" ht="13.5">
      <c r="A24" s="171" t="s">
        <v>8</v>
      </c>
      <c r="B24" s="171"/>
      <c r="C24" s="171"/>
      <c r="D24" s="171"/>
      <c r="E24" s="171"/>
      <c r="F24" s="43"/>
      <c r="G24" s="43"/>
      <c r="H24" s="43"/>
    </row>
    <row r="25" spans="1:8" ht="13.5">
      <c r="A25" s="161"/>
      <c r="B25" s="161"/>
      <c r="C25" s="161"/>
      <c r="D25" s="43"/>
      <c r="E25" s="43"/>
      <c r="F25" s="43"/>
      <c r="G25" s="43"/>
      <c r="H25" s="43"/>
    </row>
    <row r="26" spans="1:8" ht="13.5">
      <c r="A26" s="173" t="s">
        <v>9</v>
      </c>
      <c r="B26" s="173"/>
      <c r="C26" s="173"/>
      <c r="D26" s="173"/>
      <c r="E26" s="173"/>
      <c r="F26" s="173"/>
      <c r="G26" s="173"/>
      <c r="H26" s="173"/>
    </row>
    <row r="27" spans="1:8" ht="13.5">
      <c r="A27" s="24"/>
      <c r="B27" s="154" t="s">
        <v>10</v>
      </c>
      <c r="C27" s="154"/>
      <c r="D27" s="153">
        <v>10</v>
      </c>
      <c r="E27" s="153"/>
      <c r="F27" s="12">
        <v>97534362</v>
      </c>
      <c r="G27" s="12"/>
      <c r="H27" s="12">
        <v>76114544</v>
      </c>
    </row>
    <row r="28" spans="1:8" ht="13.5">
      <c r="A28" s="24"/>
      <c r="B28" s="154" t="s">
        <v>11</v>
      </c>
      <c r="C28" s="154"/>
      <c r="D28" s="153">
        <v>11</v>
      </c>
      <c r="E28" s="153"/>
      <c r="F28" s="12">
        <v>913099760</v>
      </c>
      <c r="G28" s="12"/>
      <c r="H28" s="12">
        <v>12566821485</v>
      </c>
    </row>
    <row r="29" spans="1:8" ht="13.5">
      <c r="A29" s="24"/>
      <c r="B29" s="154" t="s">
        <v>99</v>
      </c>
      <c r="C29" s="154"/>
      <c r="D29" s="153">
        <v>12</v>
      </c>
      <c r="E29" s="153"/>
      <c r="F29" s="12">
        <v>244115031</v>
      </c>
      <c r="G29" s="12"/>
      <c r="H29" s="162">
        <v>145209089</v>
      </c>
    </row>
    <row r="30" spans="1:8" ht="13.5">
      <c r="A30" s="24"/>
      <c r="B30" s="154" t="s">
        <v>12</v>
      </c>
      <c r="C30" s="154"/>
      <c r="D30" s="153">
        <v>13</v>
      </c>
      <c r="E30" s="153"/>
      <c r="F30" s="12">
        <v>17634039</v>
      </c>
      <c r="G30" s="12"/>
      <c r="H30" s="12">
        <v>17634039</v>
      </c>
    </row>
    <row r="31" spans="1:8" s="7" customFormat="1" ht="13.5">
      <c r="A31" s="155"/>
      <c r="B31" s="43"/>
      <c r="C31" s="43" t="s">
        <v>68</v>
      </c>
      <c r="D31" s="43"/>
      <c r="E31" s="163"/>
      <c r="F31" s="156">
        <f>SUM(F27:F30)</f>
        <v>1272383192</v>
      </c>
      <c r="G31" s="29"/>
      <c r="H31" s="156">
        <f>SUM(H27:H30)</f>
        <v>12805779157</v>
      </c>
    </row>
    <row r="32" spans="1:8" ht="13.5">
      <c r="A32" s="158"/>
      <c r="B32" s="158"/>
      <c r="C32" s="158"/>
      <c r="D32" s="158"/>
      <c r="E32" s="158"/>
      <c r="F32" s="12"/>
      <c r="G32" s="12"/>
      <c r="H32" s="12"/>
    </row>
    <row r="33" spans="1:8" ht="13.5">
      <c r="A33" s="173" t="s">
        <v>13</v>
      </c>
      <c r="B33" s="173"/>
      <c r="C33" s="173"/>
      <c r="D33" s="173"/>
      <c r="E33" s="173"/>
      <c r="F33" s="173"/>
      <c r="G33" s="173"/>
      <c r="H33" s="173"/>
    </row>
    <row r="34" spans="1:10" ht="13.5">
      <c r="A34" s="24"/>
      <c r="B34" s="154" t="s">
        <v>10</v>
      </c>
      <c r="C34" s="154"/>
      <c r="D34" s="153">
        <v>10</v>
      </c>
      <c r="E34" s="153"/>
      <c r="F34" s="164">
        <v>74438489</v>
      </c>
      <c r="G34" s="164"/>
      <c r="H34" s="12">
        <v>66033556</v>
      </c>
      <c r="I34" s="15"/>
      <c r="J34" s="21"/>
    </row>
    <row r="35" spans="1:10" ht="13.5">
      <c r="A35" s="24"/>
      <c r="B35" s="154" t="s">
        <v>14</v>
      </c>
      <c r="C35" s="154"/>
      <c r="D35" s="153">
        <v>14</v>
      </c>
      <c r="E35" s="153"/>
      <c r="F35" s="12">
        <v>420735264</v>
      </c>
      <c r="G35" s="12"/>
      <c r="H35" s="12">
        <v>478882528</v>
      </c>
      <c r="J35" s="23"/>
    </row>
    <row r="36" spans="1:8" s="7" customFormat="1" ht="13.5">
      <c r="A36" s="155"/>
      <c r="B36" s="43"/>
      <c r="C36" s="43" t="s">
        <v>69</v>
      </c>
      <c r="D36" s="43"/>
      <c r="E36" s="163"/>
      <c r="F36" s="156">
        <f>SUM(F34:F35)</f>
        <v>495173753</v>
      </c>
      <c r="G36" s="29"/>
      <c r="H36" s="156">
        <f>+H34+H35</f>
        <v>544916084</v>
      </c>
    </row>
    <row r="37" spans="1:8" ht="6" customHeight="1">
      <c r="A37" s="24"/>
      <c r="B37" s="157"/>
      <c r="C37" s="157"/>
      <c r="D37" s="157"/>
      <c r="E37" s="158"/>
      <c r="F37" s="12"/>
      <c r="G37" s="12"/>
      <c r="H37" s="12"/>
    </row>
    <row r="38" spans="1:8" s="7" customFormat="1" ht="14.25" thickBot="1">
      <c r="A38" s="159" t="s">
        <v>52</v>
      </c>
      <c r="B38" s="159"/>
      <c r="C38" s="159"/>
      <c r="D38" s="159"/>
      <c r="E38" s="159"/>
      <c r="F38" s="160">
        <f>+F31+F36</f>
        <v>1767556945</v>
      </c>
      <c r="G38" s="29"/>
      <c r="H38" s="160">
        <f>SUM(H36,H31)</f>
        <v>13350695241</v>
      </c>
    </row>
    <row r="39" spans="1:8" ht="14.25" thickTop="1">
      <c r="A39" s="159"/>
      <c r="B39" s="159"/>
      <c r="C39" s="159"/>
      <c r="D39" s="159"/>
      <c r="E39" s="159"/>
      <c r="F39" s="12"/>
      <c r="G39" s="12"/>
      <c r="H39" s="12"/>
    </row>
    <row r="40" spans="1:8" ht="13.5">
      <c r="A40" s="159" t="s">
        <v>53</v>
      </c>
      <c r="B40" s="159"/>
      <c r="C40" s="159"/>
      <c r="D40" s="159"/>
      <c r="E40" s="159"/>
      <c r="F40" s="165">
        <f>F22-F38</f>
        <v>16707981650</v>
      </c>
      <c r="G40" s="12"/>
      <c r="H40" s="165">
        <f>H22-H38</f>
        <v>6290709786</v>
      </c>
    </row>
    <row r="41" spans="1:8" ht="13.5">
      <c r="A41" s="159"/>
      <c r="B41" s="159"/>
      <c r="C41" s="159"/>
      <c r="D41" s="159"/>
      <c r="E41" s="159"/>
      <c r="F41" s="12"/>
      <c r="G41" s="12"/>
      <c r="H41" s="12"/>
    </row>
    <row r="42" spans="1:8" ht="13.5">
      <c r="A42" s="171" t="s">
        <v>54</v>
      </c>
      <c r="B42" s="171"/>
      <c r="C42" s="171"/>
      <c r="D42" s="171"/>
      <c r="E42" s="171"/>
      <c r="F42" s="43"/>
      <c r="G42" s="43"/>
      <c r="H42" s="43"/>
    </row>
    <row r="43" spans="1:8" ht="13.5">
      <c r="A43" s="166" t="s">
        <v>55</v>
      </c>
      <c r="B43" s="159"/>
      <c r="C43" s="159"/>
      <c r="D43" s="153">
        <v>23</v>
      </c>
      <c r="E43" s="159"/>
      <c r="F43" s="12">
        <v>4970461024</v>
      </c>
      <c r="G43" s="12"/>
      <c r="H43" s="12">
        <v>4792900464</v>
      </c>
    </row>
    <row r="44" spans="1:8" ht="13.5">
      <c r="A44" s="166" t="s">
        <v>70</v>
      </c>
      <c r="B44" s="159"/>
      <c r="C44" s="159"/>
      <c r="D44" s="153">
        <v>24</v>
      </c>
      <c r="E44" s="159"/>
      <c r="F44" s="12">
        <v>177560561</v>
      </c>
      <c r="G44" s="12"/>
      <c r="H44" s="12">
        <v>177560561</v>
      </c>
    </row>
    <row r="45" spans="1:8" ht="13.5">
      <c r="A45" s="166" t="s">
        <v>71</v>
      </c>
      <c r="B45" s="159"/>
      <c r="C45" s="159"/>
      <c r="D45" s="159"/>
      <c r="E45" s="159"/>
      <c r="F45" s="12">
        <f>+SCE!J21</f>
        <v>11559960065</v>
      </c>
      <c r="G45" s="12"/>
      <c r="H45" s="12">
        <v>1320248761</v>
      </c>
    </row>
    <row r="46" spans="1:8" ht="14.25" thickBot="1">
      <c r="A46" s="174" t="s">
        <v>129</v>
      </c>
      <c r="B46" s="174"/>
      <c r="C46" s="174"/>
      <c r="D46" s="174"/>
      <c r="E46" s="159"/>
      <c r="F46" s="167">
        <f>SUM(F43:F45)</f>
        <v>16707981650</v>
      </c>
      <c r="G46" s="29"/>
      <c r="H46" s="167">
        <f>SUM(H43:H45)</f>
        <v>6290709786</v>
      </c>
    </row>
    <row r="47" spans="1:8" ht="12" customHeight="1" thickTop="1">
      <c r="A47" s="175"/>
      <c r="B47" s="175"/>
      <c r="C47" s="175"/>
      <c r="D47" s="175"/>
      <c r="E47" s="175"/>
      <c r="F47" s="175"/>
      <c r="G47" s="175"/>
      <c r="H47" s="175"/>
    </row>
    <row r="48" spans="1:8" ht="13.5">
      <c r="A48" s="176" t="s">
        <v>108</v>
      </c>
      <c r="B48" s="176"/>
      <c r="C48" s="176"/>
      <c r="D48" s="176"/>
      <c r="E48" s="176"/>
      <c r="F48" s="176"/>
      <c r="G48" s="176"/>
      <c r="H48" s="176"/>
    </row>
    <row r="49" spans="1:8" ht="13.5">
      <c r="A49" s="18"/>
      <c r="B49" s="18"/>
      <c r="C49" s="18"/>
      <c r="D49" s="18"/>
      <c r="E49" s="18"/>
      <c r="F49" s="19"/>
      <c r="G49" s="19"/>
      <c r="H49" s="18"/>
    </row>
    <row r="50" spans="6:8" ht="13.5">
      <c r="F50" s="20"/>
      <c r="G50" s="20"/>
      <c r="H50" s="20"/>
    </row>
    <row r="52" spans="6:7" ht="13.5">
      <c r="F52" s="22"/>
      <c r="G52" s="22"/>
    </row>
    <row r="53" spans="6:8" ht="13.5">
      <c r="F53" s="23"/>
      <c r="H53" s="23"/>
    </row>
  </sheetData>
  <sheetProtection password="D296" sheet="1" objects="1" scenarios="1" selectLockedCells="1" selectUnlockedCells="1"/>
  <mergeCells count="16">
    <mergeCell ref="A46:D46"/>
    <mergeCell ref="A47:H47"/>
    <mergeCell ref="A48:H48"/>
    <mergeCell ref="A5:H5"/>
    <mergeCell ref="A1:H1"/>
    <mergeCell ref="A2:H2"/>
    <mergeCell ref="A3:H3"/>
    <mergeCell ref="A4:H4"/>
    <mergeCell ref="A23:H23"/>
    <mergeCell ref="A7:E7"/>
    <mergeCell ref="A24:E24"/>
    <mergeCell ref="A42:E42"/>
    <mergeCell ref="A9:H9"/>
    <mergeCell ref="A16:H16"/>
    <mergeCell ref="A26:H26"/>
    <mergeCell ref="A33:H33"/>
  </mergeCells>
  <printOptions horizontalCentered="1"/>
  <pageMargins left="1.25984251968504" right="0.984251968503937" top="0.984251968503937" bottom="0.984251968503937" header="0.511811023622047" footer="0.511811023622047"/>
  <pageSetup fitToHeight="1" fitToWidth="1" horizontalDpi="600" verticalDpi="600" orientation="portrait" scale="84" r:id="rId1"/>
  <headerFooter scaleWithDoc="0">
    <oddFooter>&amp;R&amp;"Arial,Regular"&amp;10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2.421875" style="24" customWidth="1"/>
    <col min="2" max="2" width="2.7109375" style="24" customWidth="1"/>
    <col min="3" max="3" width="42.140625" style="24" customWidth="1"/>
    <col min="4" max="4" width="6.28125" style="24" bestFit="1" customWidth="1"/>
    <col min="5" max="5" width="2.28125" style="24" customWidth="1"/>
    <col min="6" max="6" width="17.00390625" style="53" bestFit="1" customWidth="1"/>
    <col min="7" max="7" width="2.7109375" style="53" customWidth="1"/>
    <col min="8" max="8" width="17.7109375" style="53" bestFit="1" customWidth="1"/>
    <col min="9" max="12" width="8.8515625" style="24" customWidth="1"/>
    <col min="13" max="13" width="13.7109375" style="24" bestFit="1" customWidth="1"/>
    <col min="14" max="16384" width="8.8515625" style="24" customWidth="1"/>
  </cols>
  <sheetData>
    <row r="1" spans="1:8" ht="13.5">
      <c r="A1" s="180" t="s">
        <v>4</v>
      </c>
      <c r="B1" s="180"/>
      <c r="C1" s="180"/>
      <c r="D1" s="180"/>
      <c r="E1" s="180"/>
      <c r="F1" s="180"/>
      <c r="G1" s="180"/>
      <c r="H1" s="180"/>
    </row>
    <row r="2" spans="1:8" ht="13.5">
      <c r="A2" s="180" t="s">
        <v>101</v>
      </c>
      <c r="B2" s="180"/>
      <c r="C2" s="180"/>
      <c r="D2" s="180"/>
      <c r="E2" s="180"/>
      <c r="F2" s="180"/>
      <c r="G2" s="180"/>
      <c r="H2" s="180"/>
    </row>
    <row r="3" spans="1:8" ht="13.5">
      <c r="A3" s="180" t="s">
        <v>124</v>
      </c>
      <c r="B3" s="180"/>
      <c r="C3" s="180"/>
      <c r="D3" s="180"/>
      <c r="E3" s="180"/>
      <c r="F3" s="180"/>
      <c r="G3" s="180"/>
      <c r="H3" s="180"/>
    </row>
    <row r="4" spans="1:8" ht="13.5">
      <c r="A4" s="181"/>
      <c r="B4" s="181"/>
      <c r="C4" s="181"/>
      <c r="D4" s="181"/>
      <c r="E4" s="181"/>
      <c r="F4" s="181"/>
      <c r="G4" s="181"/>
      <c r="H4" s="181"/>
    </row>
    <row r="5" spans="1:8" ht="13.5">
      <c r="A5" s="182"/>
      <c r="B5" s="182"/>
      <c r="C5" s="182"/>
      <c r="D5" s="182"/>
      <c r="E5" s="182"/>
      <c r="F5" s="182"/>
      <c r="G5" s="182"/>
      <c r="H5" s="182"/>
    </row>
    <row r="6" spans="1:8" ht="13.5">
      <c r="A6" s="104"/>
      <c r="B6" s="104"/>
      <c r="C6" s="104"/>
      <c r="D6" s="134" t="s">
        <v>72</v>
      </c>
      <c r="E6" s="135"/>
      <c r="F6" s="99">
        <v>2020</v>
      </c>
      <c r="G6" s="100"/>
      <c r="H6" s="99">
        <v>2019</v>
      </c>
    </row>
    <row r="7" spans="1:8" ht="13.5">
      <c r="A7" s="136"/>
      <c r="B7" s="136"/>
      <c r="C7" s="136"/>
      <c r="D7" s="98"/>
      <c r="E7" s="98"/>
      <c r="F7" s="71"/>
      <c r="G7" s="71"/>
      <c r="H7" s="17"/>
    </row>
    <row r="8" spans="1:8" ht="13.5">
      <c r="A8" s="28" t="s">
        <v>41</v>
      </c>
      <c r="B8" s="28"/>
      <c r="C8" s="28"/>
      <c r="D8" s="27"/>
      <c r="E8" s="27"/>
      <c r="F8" s="29"/>
      <c r="G8" s="29"/>
      <c r="H8" s="12"/>
    </row>
    <row r="9" spans="2:8" ht="13.5">
      <c r="B9" s="25" t="s">
        <v>40</v>
      </c>
      <c r="C9" s="25"/>
      <c r="D9" s="26">
        <v>15</v>
      </c>
      <c r="E9" s="27"/>
      <c r="F9" s="30">
        <v>643874637</v>
      </c>
      <c r="G9" s="31"/>
      <c r="H9" s="30">
        <v>713213606</v>
      </c>
    </row>
    <row r="10" spans="1:8" ht="13.5">
      <c r="A10" s="32"/>
      <c r="C10" s="33" t="s">
        <v>42</v>
      </c>
      <c r="E10" s="26"/>
      <c r="F10" s="34">
        <f>SUM(F9)</f>
        <v>643874637</v>
      </c>
      <c r="G10" s="35"/>
      <c r="H10" s="34">
        <f>SUM(H9)</f>
        <v>713213606</v>
      </c>
    </row>
    <row r="11" spans="1:8" ht="13.5">
      <c r="A11" s="25"/>
      <c r="B11" s="25"/>
      <c r="C11" s="25"/>
      <c r="D11" s="27"/>
      <c r="E11" s="27"/>
      <c r="F11" s="30"/>
      <c r="G11" s="31"/>
      <c r="H11" s="30"/>
    </row>
    <row r="12" spans="1:8" ht="13.5">
      <c r="A12" s="27" t="s">
        <v>43</v>
      </c>
      <c r="B12" s="27"/>
      <c r="C12" s="27"/>
      <c r="D12" s="27"/>
      <c r="E12" s="27"/>
      <c r="F12" s="30"/>
      <c r="G12" s="31"/>
      <c r="H12" s="30"/>
    </row>
    <row r="13" spans="2:8" ht="13.5">
      <c r="B13" s="25" t="s">
        <v>114</v>
      </c>
      <c r="C13" s="25"/>
      <c r="D13" s="36">
        <v>16</v>
      </c>
      <c r="E13" s="36"/>
      <c r="F13" s="30">
        <v>-291546776</v>
      </c>
      <c r="G13" s="31"/>
      <c r="H13" s="30">
        <v>-286402001</v>
      </c>
    </row>
    <row r="14" spans="2:8" ht="13.5">
      <c r="B14" s="25" t="s">
        <v>44</v>
      </c>
      <c r="C14" s="25"/>
      <c r="D14" s="36">
        <v>17</v>
      </c>
      <c r="E14" s="36"/>
      <c r="F14" s="30">
        <v>-87519867</v>
      </c>
      <c r="G14" s="31"/>
      <c r="H14" s="30">
        <v>-115554109</v>
      </c>
    </row>
    <row r="15" spans="2:8" ht="13.5">
      <c r="B15" s="25" t="s">
        <v>45</v>
      </c>
      <c r="C15" s="25"/>
      <c r="D15" s="36">
        <v>18</v>
      </c>
      <c r="E15" s="36"/>
      <c r="F15" s="30">
        <v>-40111271</v>
      </c>
      <c r="G15" s="31"/>
      <c r="H15" s="30">
        <v>-97688692</v>
      </c>
    </row>
    <row r="16" spans="2:8" ht="13.5">
      <c r="B16" s="25" t="s">
        <v>46</v>
      </c>
      <c r="C16" s="25"/>
      <c r="D16" s="26">
        <v>19</v>
      </c>
      <c r="E16" s="26"/>
      <c r="F16" s="30">
        <v>-19732760</v>
      </c>
      <c r="G16" s="31"/>
      <c r="H16" s="30">
        <v>-26060486</v>
      </c>
    </row>
    <row r="17" spans="1:8" ht="13.5">
      <c r="A17" s="32"/>
      <c r="B17" s="32"/>
      <c r="C17" s="33" t="s">
        <v>47</v>
      </c>
      <c r="D17" s="26"/>
      <c r="E17" s="26"/>
      <c r="F17" s="37">
        <f>SUM(F13:F16)</f>
        <v>-438910674</v>
      </c>
      <c r="G17" s="31"/>
      <c r="H17" s="37">
        <f>SUM(H13:H16)</f>
        <v>-525705288</v>
      </c>
    </row>
    <row r="18" spans="1:8" ht="13.5">
      <c r="A18" s="25"/>
      <c r="B18" s="25"/>
      <c r="C18" s="25"/>
      <c r="D18" s="26"/>
      <c r="E18" s="26"/>
      <c r="F18" s="30"/>
      <c r="G18" s="31"/>
      <c r="H18" s="30"/>
    </row>
    <row r="19" spans="1:8" ht="13.5">
      <c r="A19" s="27" t="s">
        <v>73</v>
      </c>
      <c r="B19" s="27"/>
      <c r="C19" s="27"/>
      <c r="D19" s="27"/>
      <c r="E19" s="27"/>
      <c r="F19" s="38">
        <f>SUM(F17,F10)</f>
        <v>204963963</v>
      </c>
      <c r="G19" s="31"/>
      <c r="H19" s="38">
        <f>SUM(H17,H10)</f>
        <v>187508318</v>
      </c>
    </row>
    <row r="20" spans="1:8" ht="13.5">
      <c r="A20" s="27"/>
      <c r="B20" s="27"/>
      <c r="C20" s="27"/>
      <c r="D20" s="27"/>
      <c r="E20" s="27"/>
      <c r="F20" s="30"/>
      <c r="G20" s="31"/>
      <c r="H20" s="30"/>
    </row>
    <row r="21" spans="2:8" ht="13.5">
      <c r="B21" s="25" t="s">
        <v>15</v>
      </c>
      <c r="C21" s="25"/>
      <c r="D21" s="26">
        <v>21</v>
      </c>
      <c r="E21" s="26"/>
      <c r="F21" s="30">
        <v>-426717</v>
      </c>
      <c r="G21" s="31"/>
      <c r="H21" s="30">
        <v>-333659</v>
      </c>
    </row>
    <row r="22" spans="2:8" ht="13.5">
      <c r="B22" s="25" t="s">
        <v>98</v>
      </c>
      <c r="C22" s="25"/>
      <c r="D22" s="26">
        <v>21</v>
      </c>
      <c r="E22" s="26"/>
      <c r="F22" s="30">
        <v>24775816</v>
      </c>
      <c r="G22" s="31"/>
      <c r="H22" s="30">
        <v>36144986</v>
      </c>
    </row>
    <row r="23" spans="1:8" ht="17.25" customHeight="1">
      <c r="A23" s="33" t="s">
        <v>48</v>
      </c>
      <c r="B23" s="32"/>
      <c r="C23" s="32"/>
      <c r="D23" s="33"/>
      <c r="E23" s="33"/>
      <c r="F23" s="39">
        <f>SUM(F21:F22,F19)</f>
        <v>229313062</v>
      </c>
      <c r="G23" s="35"/>
      <c r="H23" s="39">
        <f>SUM(H21:H22,H19)</f>
        <v>223319645</v>
      </c>
    </row>
    <row r="24" spans="2:8" ht="13.5">
      <c r="B24" s="40" t="s">
        <v>49</v>
      </c>
      <c r="C24" s="41"/>
      <c r="D24" s="26">
        <v>22</v>
      </c>
      <c r="E24" s="26"/>
      <c r="F24" s="42">
        <v>-67821003</v>
      </c>
      <c r="G24" s="35"/>
      <c r="H24" s="42">
        <v>-67065493</v>
      </c>
    </row>
    <row r="25" spans="1:8" ht="16.5" customHeight="1">
      <c r="A25" s="43" t="s">
        <v>50</v>
      </c>
      <c r="B25" s="43"/>
      <c r="C25" s="43"/>
      <c r="D25" s="43"/>
      <c r="E25" s="43"/>
      <c r="F25" s="44">
        <f>SUM(F23:F24)</f>
        <v>161492059</v>
      </c>
      <c r="G25" s="45"/>
      <c r="H25" s="44">
        <f>SUM(H23:H24)</f>
        <v>156254152</v>
      </c>
    </row>
    <row r="26" spans="2:8" ht="13.5">
      <c r="B26" s="46" t="s">
        <v>103</v>
      </c>
      <c r="C26" s="46"/>
      <c r="D26" s="47">
        <v>20</v>
      </c>
      <c r="E26" s="47"/>
      <c r="F26" s="48">
        <v>671133595</v>
      </c>
      <c r="G26" s="49"/>
      <c r="H26" s="48">
        <v>-392153956</v>
      </c>
    </row>
    <row r="27" spans="1:8" ht="17.25" customHeight="1" thickBot="1">
      <c r="A27" s="129" t="s">
        <v>121</v>
      </c>
      <c r="B27" s="129"/>
      <c r="C27" s="129"/>
      <c r="D27" s="50"/>
      <c r="E27" s="50"/>
      <c r="F27" s="51">
        <f>SUM(F25:F26)</f>
        <v>832625654</v>
      </c>
      <c r="G27" s="49"/>
      <c r="H27" s="51">
        <f>SUM(H25:H26)</f>
        <v>-235899804</v>
      </c>
    </row>
    <row r="28" spans="1:8" ht="14.25" thickTop="1">
      <c r="A28" s="50"/>
      <c r="B28" s="50"/>
      <c r="C28" s="50"/>
      <c r="D28" s="50"/>
      <c r="E28" s="50"/>
      <c r="F28" s="49"/>
      <c r="G28" s="49"/>
      <c r="H28" s="49"/>
    </row>
    <row r="29" spans="1:10" ht="14.25">
      <c r="A29" s="183" t="s">
        <v>108</v>
      </c>
      <c r="B29" s="183"/>
      <c r="C29" s="183"/>
      <c r="D29" s="183"/>
      <c r="E29" s="183"/>
      <c r="F29" s="183"/>
      <c r="G29" s="183"/>
      <c r="H29" s="183"/>
      <c r="I29" s="52"/>
      <c r="J29" s="52"/>
    </row>
  </sheetData>
  <sheetProtection password="D296" sheet="1" objects="1" scenarios="1" selectLockedCells="1" selectUnlockedCells="1"/>
  <mergeCells count="6">
    <mergeCell ref="A1:H1"/>
    <mergeCell ref="A2:H2"/>
    <mergeCell ref="A3:H3"/>
    <mergeCell ref="A4:H4"/>
    <mergeCell ref="A5:H5"/>
    <mergeCell ref="A29:H29"/>
  </mergeCells>
  <printOptions horizontalCentered="1"/>
  <pageMargins left="1.25984251968504" right="0.984251968503937" top="0.984251968503937" bottom="0.984251968503937" header="0.31496062992126" footer="0.511811023622047"/>
  <pageSetup fitToHeight="1" fitToWidth="1" horizontalDpi="600" verticalDpi="600" orientation="portrait" scale="85" r:id="rId1"/>
  <headerFooter scaleWithDoc="0">
    <oddFooter>&amp;R&amp;"Arial,Regular"&amp;10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SheetLayoutView="100" zoomScalePageLayoutView="0" workbookViewId="0" topLeftCell="A1">
      <selection activeCell="A1" sqref="A1:L1"/>
    </sheetView>
  </sheetViews>
  <sheetFormatPr defaultColWidth="9.140625" defaultRowHeight="15"/>
  <cols>
    <col min="1" max="2" width="2.57421875" style="1" customWidth="1"/>
    <col min="3" max="3" width="34.140625" style="1" customWidth="1"/>
    <col min="4" max="4" width="5.140625" style="1" bestFit="1" customWidth="1"/>
    <col min="5" max="5" width="1.421875" style="1" customWidth="1"/>
    <col min="6" max="6" width="15.57421875" style="1" bestFit="1" customWidth="1"/>
    <col min="7" max="7" width="1.28515625" style="18" customWidth="1"/>
    <col min="8" max="8" width="14.7109375" style="1" customWidth="1"/>
    <col min="9" max="9" width="1.421875" style="18" customWidth="1"/>
    <col min="10" max="10" width="18.28125" style="1" bestFit="1" customWidth="1"/>
    <col min="11" max="11" width="1.28515625" style="18" customWidth="1"/>
    <col min="12" max="12" width="17.7109375" style="1" bestFit="1" customWidth="1"/>
    <col min="13" max="16384" width="8.8515625" style="1" customWidth="1"/>
  </cols>
  <sheetData>
    <row r="1" spans="1:12" ht="15" customHeight="1">
      <c r="A1" s="184" t="s">
        <v>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5" customHeight="1">
      <c r="A2" s="184" t="s">
        <v>111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5" customHeight="1">
      <c r="A3" s="185" t="s">
        <v>124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3.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ht="13.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54"/>
      <c r="L5" s="18"/>
    </row>
    <row r="6" spans="1:12" ht="58.5" customHeight="1">
      <c r="A6" s="55"/>
      <c r="B6" s="55"/>
      <c r="C6" s="55"/>
      <c r="D6" s="2"/>
      <c r="E6" s="2"/>
      <c r="F6" s="149" t="s">
        <v>106</v>
      </c>
      <c r="G6" s="187" t="s">
        <v>107</v>
      </c>
      <c r="H6" s="188"/>
      <c r="I6" s="187" t="s">
        <v>74</v>
      </c>
      <c r="J6" s="188"/>
      <c r="K6" s="189" t="s">
        <v>0</v>
      </c>
      <c r="L6" s="190"/>
    </row>
    <row r="7" spans="1:12" ht="13.5">
      <c r="A7" s="56"/>
      <c r="B7" s="56"/>
      <c r="C7" s="56"/>
      <c r="D7" s="57"/>
      <c r="E7" s="57"/>
      <c r="F7" s="58"/>
      <c r="G7" s="58"/>
      <c r="H7" s="58"/>
      <c r="I7" s="58"/>
      <c r="J7" s="57"/>
      <c r="K7" s="57"/>
      <c r="L7" s="18"/>
    </row>
    <row r="8" spans="1:12" s="7" customFormat="1" ht="20.25" customHeight="1">
      <c r="A8" s="59" t="s">
        <v>116</v>
      </c>
      <c r="B8" s="59"/>
      <c r="C8" s="59"/>
      <c r="D8" s="14"/>
      <c r="E8" s="14"/>
      <c r="F8" s="60">
        <v>4772564081</v>
      </c>
      <c r="G8" s="13"/>
      <c r="H8" s="60">
        <v>177560561</v>
      </c>
      <c r="I8" s="13"/>
      <c r="J8" s="61">
        <v>-3498437481</v>
      </c>
      <c r="K8" s="10"/>
      <c r="L8" s="62">
        <f>SUM(F8:J8)</f>
        <v>1451687161</v>
      </c>
    </row>
    <row r="9" spans="1:12" ht="20.25" customHeight="1">
      <c r="A9" s="59" t="s">
        <v>76</v>
      </c>
      <c r="B9" s="3"/>
      <c r="C9" s="3"/>
      <c r="D9" s="4"/>
      <c r="E9" s="4"/>
      <c r="F9" s="6"/>
      <c r="G9" s="6"/>
      <c r="H9" s="6"/>
      <c r="I9" s="6"/>
      <c r="J9" s="19"/>
      <c r="K9" s="19"/>
      <c r="L9" s="18"/>
    </row>
    <row r="10" spans="1:12" ht="20.25" customHeight="1">
      <c r="A10" s="59"/>
      <c r="B10" s="63" t="s">
        <v>75</v>
      </c>
      <c r="C10" s="3"/>
      <c r="D10" s="4"/>
      <c r="E10" s="4"/>
      <c r="F10" s="6"/>
      <c r="G10" s="6"/>
      <c r="H10" s="6"/>
      <c r="I10" s="6"/>
      <c r="J10" s="19"/>
      <c r="K10" s="19"/>
      <c r="L10" s="18"/>
    </row>
    <row r="11" spans="1:12" ht="20.25" customHeight="1">
      <c r="A11" s="59"/>
      <c r="B11" s="63"/>
      <c r="C11" s="3" t="s">
        <v>105</v>
      </c>
      <c r="D11" s="4"/>
      <c r="E11" s="4"/>
      <c r="F11" s="6">
        <v>0</v>
      </c>
      <c r="G11" s="6"/>
      <c r="H11" s="6">
        <v>0</v>
      </c>
      <c r="I11" s="6"/>
      <c r="J11" s="64">
        <v>-235899804</v>
      </c>
      <c r="K11" s="19"/>
      <c r="L11" s="64">
        <f>SUM(F11:J11)</f>
        <v>-235899804</v>
      </c>
    </row>
    <row r="12" spans="2:12" ht="20.25" customHeight="1">
      <c r="B12" s="3"/>
      <c r="C12" s="3" t="s">
        <v>104</v>
      </c>
      <c r="D12" s="4"/>
      <c r="E12" s="4"/>
      <c r="F12" s="6">
        <v>20336383</v>
      </c>
      <c r="G12" s="5"/>
      <c r="H12" s="6">
        <v>0</v>
      </c>
      <c r="I12" s="6"/>
      <c r="J12" s="64">
        <f>5158784516-20336383</f>
        <v>5138448133</v>
      </c>
      <c r="K12" s="64"/>
      <c r="L12" s="64">
        <f>SUM(F12:J12)</f>
        <v>5158784516</v>
      </c>
    </row>
    <row r="13" spans="2:12" ht="20.25" customHeight="1">
      <c r="B13" s="3"/>
      <c r="C13" s="3" t="s">
        <v>1</v>
      </c>
      <c r="D13" s="4"/>
      <c r="E13" s="4"/>
      <c r="F13" s="6">
        <v>0</v>
      </c>
      <c r="G13" s="5"/>
      <c r="H13" s="6">
        <v>0</v>
      </c>
      <c r="I13" s="5"/>
      <c r="J13" s="64">
        <v>-83862087</v>
      </c>
      <c r="K13" s="64"/>
      <c r="L13" s="64">
        <f>SUM(F13:J13)</f>
        <v>-83862087</v>
      </c>
    </row>
    <row r="14" spans="1:12" ht="20.25" customHeight="1">
      <c r="A14" s="8" t="s">
        <v>77</v>
      </c>
      <c r="B14" s="8"/>
      <c r="C14" s="8"/>
      <c r="D14" s="8"/>
      <c r="E14" s="11"/>
      <c r="F14" s="65">
        <f>SUM(F11:F13,F8)</f>
        <v>4792900464</v>
      </c>
      <c r="G14" s="13"/>
      <c r="H14" s="65">
        <f>SUM(H11:H13,H8)</f>
        <v>177560561</v>
      </c>
      <c r="I14" s="13"/>
      <c r="J14" s="9">
        <f>SUM(J11:J13,J8)</f>
        <v>1320248761</v>
      </c>
      <c r="K14" s="10"/>
      <c r="L14" s="65">
        <f>SUM(L11:L13,L8)</f>
        <v>6290709786</v>
      </c>
    </row>
    <row r="15" spans="1:12" ht="20.25" customHeight="1">
      <c r="A15" s="13"/>
      <c r="B15" s="13"/>
      <c r="C15" s="13"/>
      <c r="D15" s="13"/>
      <c r="E15" s="13"/>
      <c r="F15" s="58"/>
      <c r="G15" s="58"/>
      <c r="H15" s="58"/>
      <c r="I15" s="58"/>
      <c r="J15" s="66"/>
      <c r="K15" s="66"/>
      <c r="L15" s="18"/>
    </row>
    <row r="16" spans="1:12" ht="20.25" customHeight="1">
      <c r="A16" s="67" t="s">
        <v>117</v>
      </c>
      <c r="B16" s="63"/>
      <c r="C16" s="67"/>
      <c r="D16" s="63"/>
      <c r="E16" s="67"/>
      <c r="F16" s="63"/>
      <c r="G16" s="67"/>
      <c r="H16" s="63"/>
      <c r="I16" s="67"/>
      <c r="J16" s="63"/>
      <c r="K16" s="13"/>
      <c r="L16" s="18"/>
    </row>
    <row r="17" spans="1:12" ht="20.25" customHeight="1">
      <c r="A17" s="67"/>
      <c r="B17" s="63" t="s">
        <v>75</v>
      </c>
      <c r="C17" s="67"/>
      <c r="D17" s="63"/>
      <c r="E17" s="67"/>
      <c r="F17" s="63"/>
      <c r="G17" s="67"/>
      <c r="H17" s="63"/>
      <c r="I17" s="67"/>
      <c r="J17" s="68"/>
      <c r="K17" s="69"/>
      <c r="L17" s="70"/>
    </row>
    <row r="18" spans="1:12" ht="20.25" customHeight="1">
      <c r="A18" s="67"/>
      <c r="B18" s="63"/>
      <c r="C18" s="3" t="s">
        <v>105</v>
      </c>
      <c r="D18" s="4"/>
      <c r="E18" s="4"/>
      <c r="F18" s="6">
        <v>0</v>
      </c>
      <c r="G18" s="5"/>
      <c r="H18" s="6">
        <v>0</v>
      </c>
      <c r="I18" s="5"/>
      <c r="J18" s="71">
        <v>832625654</v>
      </c>
      <c r="K18" s="71"/>
      <c r="L18" s="71">
        <f>SUM(F18:J18)</f>
        <v>832625654</v>
      </c>
    </row>
    <row r="19" spans="1:12" ht="20.25" customHeight="1">
      <c r="A19" s="3"/>
      <c r="B19" s="3"/>
      <c r="C19" s="3" t="s">
        <v>104</v>
      </c>
      <c r="D19" s="4"/>
      <c r="E19" s="67"/>
      <c r="F19" s="6">
        <v>177560560</v>
      </c>
      <c r="G19" s="67"/>
      <c r="H19" s="6">
        <v>0</v>
      </c>
      <c r="I19" s="67"/>
      <c r="J19" s="71">
        <v>9492800763</v>
      </c>
      <c r="K19" s="71"/>
      <c r="L19" s="71">
        <f>SUM(F19:J19)</f>
        <v>9670361323</v>
      </c>
    </row>
    <row r="20" spans="1:12" ht="20.25" customHeight="1">
      <c r="A20" s="3"/>
      <c r="B20" s="3"/>
      <c r="C20" s="3" t="s">
        <v>1</v>
      </c>
      <c r="D20" s="4"/>
      <c r="E20" s="4"/>
      <c r="F20" s="6">
        <v>0</v>
      </c>
      <c r="G20" s="5"/>
      <c r="H20" s="6">
        <v>0</v>
      </c>
      <c r="I20" s="6"/>
      <c r="J20" s="71">
        <v>-85715113</v>
      </c>
      <c r="K20" s="69"/>
      <c r="L20" s="71">
        <f>SUM(F20:J20)</f>
        <v>-85715113</v>
      </c>
    </row>
    <row r="21" spans="1:12" ht="20.25" customHeight="1" thickBot="1">
      <c r="A21" s="8" t="s">
        <v>118</v>
      </c>
      <c r="B21" s="8"/>
      <c r="C21" s="8"/>
      <c r="D21" s="8"/>
      <c r="E21" s="11"/>
      <c r="F21" s="72">
        <f>SUM(F14:F20)</f>
        <v>4970461024</v>
      </c>
      <c r="G21" s="13"/>
      <c r="H21" s="72">
        <f>SUM(H14:H20)</f>
        <v>177560561</v>
      </c>
      <c r="I21" s="13"/>
      <c r="J21" s="72">
        <f>SUM(J14:J20)</f>
        <v>11559960065</v>
      </c>
      <c r="K21" s="16"/>
      <c r="L21" s="72">
        <f>SUM(L14:L20)</f>
        <v>16707981650</v>
      </c>
    </row>
    <row r="22" spans="10:12" ht="21" customHeight="1" thickTop="1">
      <c r="J22" s="15"/>
      <c r="K22" s="70"/>
      <c r="L22" s="73"/>
    </row>
    <row r="23" spans="1:12" ht="13.5">
      <c r="A23" s="183" t="s">
        <v>108</v>
      </c>
      <c r="B23" s="183"/>
      <c r="C23" s="183"/>
      <c r="D23" s="183"/>
      <c r="E23" s="183"/>
      <c r="F23" s="183"/>
      <c r="G23" s="183"/>
      <c r="H23" s="183"/>
      <c r="I23" s="147"/>
      <c r="J23" s="147"/>
      <c r="K23" s="147"/>
      <c r="L23" s="147"/>
    </row>
  </sheetData>
  <sheetProtection password="D296" sheet="1" objects="1" scenarios="1" selectLockedCells="1" selectUnlockedCells="1"/>
  <mergeCells count="9">
    <mergeCell ref="A1:L1"/>
    <mergeCell ref="A2:L2"/>
    <mergeCell ref="A3:L3"/>
    <mergeCell ref="A5:J5"/>
    <mergeCell ref="A4:L4"/>
    <mergeCell ref="A23:H23"/>
    <mergeCell ref="G6:H6"/>
    <mergeCell ref="I6:J6"/>
    <mergeCell ref="K6:L6"/>
  </mergeCells>
  <printOptions horizontalCentered="1"/>
  <pageMargins left="1.25984251968504" right="0.984251968503937" top="0.984251968503937" bottom="0.984251968503937" header="0.511811023622047" footer="0.58"/>
  <pageSetup fitToHeight="1" fitToWidth="1" horizontalDpi="600" verticalDpi="600" orientation="portrait" scale="68" r:id="rId1"/>
  <headerFooter scaleWithDoc="0">
    <oddFooter>&amp;R&amp;"Arial,Regular"&amp;10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2.140625" style="18" customWidth="1"/>
    <col min="2" max="2" width="2.00390625" style="18" customWidth="1"/>
    <col min="3" max="3" width="72.7109375" style="75" customWidth="1"/>
    <col min="4" max="4" width="17.7109375" style="64" bestFit="1" customWidth="1"/>
    <col min="5" max="5" width="2.140625" style="64" customWidth="1"/>
    <col min="6" max="6" width="17.57421875" style="18" customWidth="1"/>
    <col min="7" max="7" width="8.8515625" style="18" customWidth="1"/>
    <col min="8" max="8" width="15.8515625" style="18" bestFit="1" customWidth="1"/>
    <col min="9" max="9" width="8.8515625" style="18" customWidth="1"/>
    <col min="10" max="10" width="17.00390625" style="18" bestFit="1" customWidth="1"/>
    <col min="11" max="16384" width="8.8515625" style="18" customWidth="1"/>
  </cols>
  <sheetData>
    <row r="1" spans="1:6" ht="13.5">
      <c r="A1" s="191" t="s">
        <v>4</v>
      </c>
      <c r="B1" s="191"/>
      <c r="C1" s="191"/>
      <c r="D1" s="191"/>
      <c r="E1" s="191"/>
      <c r="F1" s="191"/>
    </row>
    <row r="2" spans="1:6" ht="13.5">
      <c r="A2" s="191" t="s">
        <v>112</v>
      </c>
      <c r="B2" s="191"/>
      <c r="C2" s="191"/>
      <c r="D2" s="191"/>
      <c r="E2" s="191"/>
      <c r="F2" s="191"/>
    </row>
    <row r="3" spans="1:12" ht="13.5">
      <c r="A3" s="185" t="s">
        <v>124</v>
      </c>
      <c r="B3" s="185"/>
      <c r="C3" s="185"/>
      <c r="D3" s="185"/>
      <c r="E3" s="185"/>
      <c r="F3" s="185"/>
      <c r="G3" s="138"/>
      <c r="H3" s="138"/>
      <c r="I3" s="138"/>
      <c r="J3" s="138"/>
      <c r="K3" s="138"/>
      <c r="L3" s="138"/>
    </row>
    <row r="4" spans="1:6" ht="13.5">
      <c r="A4" s="2"/>
      <c r="B4" s="2"/>
      <c r="C4" s="124"/>
      <c r="D4" s="100"/>
      <c r="E4" s="100"/>
      <c r="F4" s="100"/>
    </row>
    <row r="5" spans="1:6" ht="13.5">
      <c r="A5" s="74"/>
      <c r="B5" s="74"/>
      <c r="C5" s="95"/>
      <c r="D5" s="96"/>
      <c r="E5" s="97"/>
      <c r="F5" s="98"/>
    </row>
    <row r="6" spans="1:6" ht="13.5">
      <c r="A6" s="104"/>
      <c r="B6" s="104"/>
      <c r="C6" s="95"/>
      <c r="D6" s="99">
        <v>2020</v>
      </c>
      <c r="E6" s="100"/>
      <c r="F6" s="99">
        <v>2019</v>
      </c>
    </row>
    <row r="7" spans="1:6" ht="13.5">
      <c r="A7" s="125" t="s">
        <v>16</v>
      </c>
      <c r="B7" s="125"/>
      <c r="C7" s="101"/>
      <c r="D7" s="71"/>
      <c r="E7" s="71"/>
      <c r="F7" s="102"/>
    </row>
    <row r="8" spans="1:6" ht="9" customHeight="1">
      <c r="A8" s="125"/>
      <c r="B8" s="125"/>
      <c r="C8" s="101"/>
      <c r="D8" s="71"/>
      <c r="E8" s="71"/>
      <c r="F8" s="102"/>
    </row>
    <row r="9" spans="1:6" ht="13.5">
      <c r="A9" s="70"/>
      <c r="B9" s="125" t="s">
        <v>17</v>
      </c>
      <c r="C9" s="103"/>
      <c r="D9" s="71"/>
      <c r="E9" s="71"/>
      <c r="F9" s="104"/>
    </row>
    <row r="10" spans="1:6" ht="13.5">
      <c r="A10" s="70"/>
      <c r="B10" s="104"/>
      <c r="C10" s="95" t="s">
        <v>18</v>
      </c>
      <c r="D10" s="105">
        <v>1763014602</v>
      </c>
      <c r="E10" s="106"/>
      <c r="F10" s="105">
        <v>2295601928</v>
      </c>
    </row>
    <row r="11" spans="1:6" ht="13.5">
      <c r="A11" s="70"/>
      <c r="B11" s="104"/>
      <c r="C11" s="95" t="s">
        <v>78</v>
      </c>
      <c r="D11" s="105">
        <v>1441278788</v>
      </c>
      <c r="E11" s="106"/>
      <c r="F11" s="105">
        <v>2833594295</v>
      </c>
    </row>
    <row r="12" spans="1:6" ht="13.5">
      <c r="A12" s="70"/>
      <c r="B12" s="104"/>
      <c r="C12" s="95" t="s">
        <v>19</v>
      </c>
      <c r="D12" s="105">
        <v>7309989</v>
      </c>
      <c r="E12" s="106"/>
      <c r="F12" s="105">
        <v>4036718</v>
      </c>
    </row>
    <row r="13" spans="1:6" ht="13.5">
      <c r="A13" s="70"/>
      <c r="B13" s="104"/>
      <c r="C13" s="95" t="s">
        <v>20</v>
      </c>
      <c r="D13" s="105">
        <v>13108020</v>
      </c>
      <c r="E13" s="106"/>
      <c r="F13" s="105">
        <v>15851235</v>
      </c>
    </row>
    <row r="14" spans="1:6" ht="13.5">
      <c r="A14" s="70"/>
      <c r="B14" s="104"/>
      <c r="C14" s="95" t="s">
        <v>21</v>
      </c>
      <c r="D14" s="105">
        <v>9875261</v>
      </c>
      <c r="E14" s="106"/>
      <c r="F14" s="105">
        <v>15647442</v>
      </c>
    </row>
    <row r="15" spans="1:6" ht="13.5">
      <c r="A15" s="70"/>
      <c r="B15" s="104"/>
      <c r="C15" s="95" t="s">
        <v>109</v>
      </c>
      <c r="D15" s="105">
        <v>473636</v>
      </c>
      <c r="E15" s="106"/>
      <c r="F15" s="105">
        <v>69920</v>
      </c>
    </row>
    <row r="16" spans="1:6" ht="13.5">
      <c r="A16" s="70"/>
      <c r="B16" s="104"/>
      <c r="C16" s="95" t="s">
        <v>110</v>
      </c>
      <c r="D16" s="17">
        <v>278566</v>
      </c>
      <c r="E16" s="16"/>
      <c r="F16" s="17">
        <v>581519</v>
      </c>
    </row>
    <row r="17" spans="1:6" ht="13.5">
      <c r="A17" s="70"/>
      <c r="B17" s="104"/>
      <c r="C17" s="95" t="s">
        <v>22</v>
      </c>
      <c r="D17" s="17">
        <v>150518352</v>
      </c>
      <c r="E17" s="16"/>
      <c r="F17" s="17">
        <v>154382260</v>
      </c>
    </row>
    <row r="18" spans="1:6" ht="13.5">
      <c r="A18" s="70"/>
      <c r="B18" s="104"/>
      <c r="C18" s="95" t="s">
        <v>23</v>
      </c>
      <c r="D18" s="17">
        <v>148713861</v>
      </c>
      <c r="E18" s="16"/>
      <c r="F18" s="17">
        <v>35617090</v>
      </c>
    </row>
    <row r="19" spans="1:6" ht="13.5">
      <c r="A19" s="126"/>
      <c r="B19" s="127" t="s">
        <v>24</v>
      </c>
      <c r="C19" s="107"/>
      <c r="D19" s="108">
        <f>SUM(D10:D18)</f>
        <v>3534571075</v>
      </c>
      <c r="E19" s="109"/>
      <c r="F19" s="108">
        <f>SUM(F10:F18)</f>
        <v>5355382407</v>
      </c>
    </row>
    <row r="20" spans="1:6" ht="13.5">
      <c r="A20" s="104"/>
      <c r="B20" s="104"/>
      <c r="C20" s="95"/>
      <c r="D20" s="110"/>
      <c r="E20" s="110"/>
      <c r="F20" s="105"/>
    </row>
    <row r="21" spans="1:6" ht="13.5">
      <c r="A21" s="70"/>
      <c r="B21" s="98" t="s">
        <v>25</v>
      </c>
      <c r="C21" s="95"/>
      <c r="D21" s="110"/>
      <c r="E21" s="110"/>
      <c r="F21" s="105"/>
    </row>
    <row r="22" spans="1:6" ht="13.5">
      <c r="A22" s="70"/>
      <c r="B22" s="104"/>
      <c r="C22" s="95" t="s">
        <v>26</v>
      </c>
      <c r="D22" s="105">
        <v>-415731390</v>
      </c>
      <c r="E22" s="106"/>
      <c r="F22" s="105">
        <v>-701523083</v>
      </c>
    </row>
    <row r="23" spans="1:6" ht="13.5">
      <c r="A23" s="70"/>
      <c r="B23" s="104"/>
      <c r="C23" s="95" t="s">
        <v>27</v>
      </c>
      <c r="D23" s="105">
        <v>-1451521342</v>
      </c>
      <c r="E23" s="106"/>
      <c r="F23" s="105">
        <v>-1838631716</v>
      </c>
    </row>
    <row r="24" spans="1:6" ht="13.5">
      <c r="A24" s="70"/>
      <c r="B24" s="104"/>
      <c r="C24" s="95" t="s">
        <v>115</v>
      </c>
      <c r="D24" s="105">
        <v>-154757980</v>
      </c>
      <c r="E24" s="106"/>
      <c r="F24" s="105">
        <v>-157924426</v>
      </c>
    </row>
    <row r="25" spans="1:6" ht="13.5">
      <c r="A25" s="70"/>
      <c r="B25" s="104"/>
      <c r="C25" s="95" t="s">
        <v>28</v>
      </c>
      <c r="D25" s="105">
        <v>-65197035</v>
      </c>
      <c r="E25" s="106"/>
      <c r="F25" s="105">
        <v>-89714105</v>
      </c>
    </row>
    <row r="26" spans="1:6" ht="13.5">
      <c r="A26" s="70"/>
      <c r="B26" s="104"/>
      <c r="C26" s="95" t="s">
        <v>29</v>
      </c>
      <c r="D26" s="105">
        <v>-98688154</v>
      </c>
      <c r="E26" s="106"/>
      <c r="F26" s="105">
        <v>-97979557</v>
      </c>
    </row>
    <row r="27" spans="1:6" ht="13.5">
      <c r="A27" s="70"/>
      <c r="B27" s="104"/>
      <c r="C27" s="95" t="s">
        <v>85</v>
      </c>
      <c r="D27" s="105">
        <v>-21396664</v>
      </c>
      <c r="E27" s="106"/>
      <c r="F27" s="105">
        <v>-20220144</v>
      </c>
    </row>
    <row r="28" spans="1:6" ht="13.5">
      <c r="A28" s="70"/>
      <c r="B28" s="104"/>
      <c r="C28" s="95" t="s">
        <v>30</v>
      </c>
      <c r="D28" s="105">
        <v>-65461498</v>
      </c>
      <c r="E28" s="106"/>
      <c r="F28" s="105">
        <v>-68927559</v>
      </c>
    </row>
    <row r="29" spans="1:8" ht="13.5">
      <c r="A29" s="70"/>
      <c r="B29" s="104"/>
      <c r="C29" s="95" t="s">
        <v>31</v>
      </c>
      <c r="D29" s="105">
        <v>-1265301</v>
      </c>
      <c r="E29" s="106"/>
      <c r="F29" s="105">
        <v>-4395280</v>
      </c>
      <c r="H29" s="70"/>
    </row>
    <row r="30" spans="1:6" s="170" customFormat="1" ht="13.5">
      <c r="A30" s="168"/>
      <c r="B30" s="169"/>
      <c r="C30" s="114" t="s">
        <v>86</v>
      </c>
      <c r="D30" s="112">
        <v>-3448082</v>
      </c>
      <c r="E30" s="109"/>
      <c r="F30" s="112">
        <v>-820015</v>
      </c>
    </row>
    <row r="31" spans="1:6" s="170" customFormat="1" ht="15" customHeight="1">
      <c r="A31" s="168"/>
      <c r="B31" s="169"/>
      <c r="C31" s="114" t="s">
        <v>32</v>
      </c>
      <c r="D31" s="112">
        <v>-3005174</v>
      </c>
      <c r="E31" s="109"/>
      <c r="F31" s="112">
        <v>-2516769</v>
      </c>
    </row>
    <row r="32" spans="1:6" ht="13.5">
      <c r="A32" s="70"/>
      <c r="B32" s="104"/>
      <c r="C32" s="95" t="s">
        <v>87</v>
      </c>
      <c r="D32" s="105">
        <v>-1798889</v>
      </c>
      <c r="E32" s="106"/>
      <c r="F32" s="105">
        <v>-1574188</v>
      </c>
    </row>
    <row r="33" spans="1:6" ht="13.5">
      <c r="A33" s="70"/>
      <c r="B33" s="104"/>
      <c r="C33" s="95" t="s">
        <v>33</v>
      </c>
      <c r="D33" s="105">
        <v>-232588</v>
      </c>
      <c r="E33" s="106"/>
      <c r="F33" s="105">
        <v>-587597</v>
      </c>
    </row>
    <row r="34" spans="1:6" ht="13.5">
      <c r="A34" s="70"/>
      <c r="B34" s="104"/>
      <c r="C34" s="139" t="s">
        <v>119</v>
      </c>
      <c r="D34" s="73">
        <v>-1261050000</v>
      </c>
      <c r="E34" s="106"/>
      <c r="F34" s="140" t="s">
        <v>120</v>
      </c>
    </row>
    <row r="35" spans="1:6" ht="41.25">
      <c r="A35" s="70"/>
      <c r="B35" s="104"/>
      <c r="C35" s="95" t="s">
        <v>126</v>
      </c>
      <c r="D35" s="137" t="s">
        <v>120</v>
      </c>
      <c r="E35" s="111"/>
      <c r="F35" s="73">
        <v>-64302618</v>
      </c>
    </row>
    <row r="36" spans="1:6" ht="13.5">
      <c r="A36" s="70"/>
      <c r="B36" s="104"/>
      <c r="C36" s="95" t="s">
        <v>34</v>
      </c>
      <c r="D36" s="105">
        <v>-763129</v>
      </c>
      <c r="E36" s="106"/>
      <c r="F36" s="105">
        <v>-4606812</v>
      </c>
    </row>
    <row r="37" spans="1:6" ht="13.5">
      <c r="A37" s="126"/>
      <c r="B37" s="127" t="s">
        <v>35</v>
      </c>
      <c r="C37" s="107"/>
      <c r="D37" s="108">
        <f>SUM(D22:D36)</f>
        <v>-3544317226</v>
      </c>
      <c r="E37" s="109"/>
      <c r="F37" s="108">
        <f>SUM(F22:F36)</f>
        <v>-3053723869</v>
      </c>
    </row>
    <row r="38" spans="1:6" ht="13.5">
      <c r="A38" s="126"/>
      <c r="B38" s="127"/>
      <c r="C38" s="107"/>
      <c r="D38" s="119"/>
      <c r="E38" s="109"/>
      <c r="F38" s="119"/>
    </row>
    <row r="39" spans="1:6" ht="13.5">
      <c r="A39" s="128" t="s">
        <v>113</v>
      </c>
      <c r="B39" s="126"/>
      <c r="C39" s="107"/>
      <c r="D39" s="130">
        <f>SUM(D19,D37)</f>
        <v>-9746151</v>
      </c>
      <c r="E39" s="109"/>
      <c r="F39" s="130">
        <f>SUM(F19,F37)</f>
        <v>2301658538</v>
      </c>
    </row>
    <row r="40" spans="1:6" ht="13.5">
      <c r="A40" s="126"/>
      <c r="B40" s="126"/>
      <c r="C40" s="107"/>
      <c r="D40" s="112"/>
      <c r="E40" s="109"/>
      <c r="F40" s="112"/>
    </row>
    <row r="41" spans="1:6" ht="13.5">
      <c r="A41" s="128" t="s">
        <v>79</v>
      </c>
      <c r="B41" s="98"/>
      <c r="C41" s="113"/>
      <c r="D41" s="105"/>
      <c r="E41" s="106"/>
      <c r="F41" s="105"/>
    </row>
    <row r="42" spans="1:6" ht="9" customHeight="1">
      <c r="A42" s="128"/>
      <c r="B42" s="98"/>
      <c r="C42" s="113"/>
      <c r="D42" s="105"/>
      <c r="E42" s="106"/>
      <c r="F42" s="105"/>
    </row>
    <row r="43" spans="1:6" ht="13.5">
      <c r="A43" s="70"/>
      <c r="B43" s="128" t="s">
        <v>25</v>
      </c>
      <c r="C43" s="95"/>
      <c r="D43" s="70"/>
      <c r="E43" s="70"/>
      <c r="F43" s="70"/>
    </row>
    <row r="44" spans="1:6" ht="13.5">
      <c r="A44" s="70"/>
      <c r="B44" s="126"/>
      <c r="C44" s="95" t="s">
        <v>80</v>
      </c>
      <c r="D44" s="105">
        <v>-8926972</v>
      </c>
      <c r="E44" s="106"/>
      <c r="F44" s="105">
        <v>-3963688</v>
      </c>
    </row>
    <row r="45" spans="1:6" ht="13.5">
      <c r="A45" s="126"/>
      <c r="B45" s="127" t="s">
        <v>35</v>
      </c>
      <c r="C45" s="114"/>
      <c r="D45" s="115">
        <f>SUM(D44)</f>
        <v>-8926972</v>
      </c>
      <c r="E45" s="116"/>
      <c r="F45" s="115">
        <f>SUM(F44)</f>
        <v>-3963688</v>
      </c>
    </row>
    <row r="46" spans="1:6" ht="13.5">
      <c r="A46" s="126"/>
      <c r="B46" s="127"/>
      <c r="C46" s="114"/>
      <c r="D46" s="115"/>
      <c r="E46" s="116"/>
      <c r="F46" s="115"/>
    </row>
    <row r="47" spans="1:6" ht="13.5">
      <c r="A47" s="128" t="s">
        <v>36</v>
      </c>
      <c r="B47" s="126"/>
      <c r="C47" s="107"/>
      <c r="D47" s="131">
        <f>SUM(D45)</f>
        <v>-8926972</v>
      </c>
      <c r="E47" s="116"/>
      <c r="F47" s="131">
        <f>SUM(F45)</f>
        <v>-3963688</v>
      </c>
    </row>
    <row r="48" spans="1:6" ht="13.5">
      <c r="A48" s="126"/>
      <c r="B48" s="126"/>
      <c r="C48" s="107"/>
      <c r="D48" s="117"/>
      <c r="E48" s="116"/>
      <c r="F48" s="117"/>
    </row>
    <row r="49" spans="1:6" ht="13.5">
      <c r="A49" s="98" t="s">
        <v>37</v>
      </c>
      <c r="B49" s="98"/>
      <c r="C49" s="113"/>
      <c r="D49" s="105"/>
      <c r="E49" s="106"/>
      <c r="F49" s="105"/>
    </row>
    <row r="50" spans="1:6" ht="9" customHeight="1">
      <c r="A50" s="98"/>
      <c r="B50" s="98"/>
      <c r="C50" s="113"/>
      <c r="D50" s="105"/>
      <c r="E50" s="106"/>
      <c r="F50" s="105"/>
    </row>
    <row r="51" spans="1:6" ht="13.5">
      <c r="A51" s="104"/>
      <c r="B51" s="128" t="s">
        <v>25</v>
      </c>
      <c r="C51" s="95"/>
      <c r="D51" s="105"/>
      <c r="E51" s="106"/>
      <c r="F51" s="105"/>
    </row>
    <row r="52" spans="1:6" ht="13.5">
      <c r="A52" s="70"/>
      <c r="B52" s="104"/>
      <c r="C52" s="95" t="s">
        <v>38</v>
      </c>
      <c r="D52" s="105">
        <v>-824445765</v>
      </c>
      <c r="E52" s="106"/>
      <c r="F52" s="105">
        <v>-953630240</v>
      </c>
    </row>
    <row r="53" spans="1:6" ht="13.5">
      <c r="A53" s="70"/>
      <c r="B53" s="104"/>
      <c r="C53" s="95" t="s">
        <v>84</v>
      </c>
      <c r="D53" s="105">
        <v>-85715113</v>
      </c>
      <c r="E53" s="106"/>
      <c r="F53" s="105">
        <v>-83862087</v>
      </c>
    </row>
    <row r="54" spans="1:6" ht="13.5">
      <c r="A54" s="126"/>
      <c r="B54" s="127" t="s">
        <v>35</v>
      </c>
      <c r="C54" s="118"/>
      <c r="D54" s="119">
        <f>SUM(D52:D53)</f>
        <v>-910160878</v>
      </c>
      <c r="E54" s="109"/>
      <c r="F54" s="119">
        <f>SUM(F52:F53)</f>
        <v>-1037492327</v>
      </c>
    </row>
    <row r="55" spans="1:6" ht="13.5">
      <c r="A55" s="126"/>
      <c r="B55" s="127"/>
      <c r="C55" s="118"/>
      <c r="D55" s="119"/>
      <c r="E55" s="109"/>
      <c r="F55" s="119"/>
    </row>
    <row r="56" spans="1:6" ht="13.5">
      <c r="A56" s="128" t="s">
        <v>39</v>
      </c>
      <c r="B56" s="126"/>
      <c r="C56" s="107"/>
      <c r="D56" s="130">
        <f>SUM(D54)</f>
        <v>-910160878</v>
      </c>
      <c r="E56" s="109"/>
      <c r="F56" s="130">
        <f>SUM(F54)</f>
        <v>-1037492327</v>
      </c>
    </row>
    <row r="57" spans="1:6" ht="13.5">
      <c r="A57" s="128"/>
      <c r="B57" s="126"/>
      <c r="C57" s="107"/>
      <c r="D57" s="109"/>
      <c r="E57" s="109"/>
      <c r="F57" s="109"/>
    </row>
    <row r="58" spans="1:10" ht="13.5">
      <c r="A58" s="128" t="s">
        <v>81</v>
      </c>
      <c r="B58" s="127"/>
      <c r="C58" s="118"/>
      <c r="D58" s="109">
        <f>SUM(D39,D47,D56)</f>
        <v>-928834001</v>
      </c>
      <c r="E58" s="109"/>
      <c r="F58" s="109">
        <f>SUM(F39,F47,F56)</f>
        <v>1260202523</v>
      </c>
      <c r="H58" s="141"/>
      <c r="I58" s="141"/>
      <c r="J58" s="141"/>
    </row>
    <row r="59" spans="1:6" ht="13.5">
      <c r="A59" s="128"/>
      <c r="B59" s="127"/>
      <c r="C59" s="118"/>
      <c r="D59" s="109"/>
      <c r="E59" s="109"/>
      <c r="F59" s="109"/>
    </row>
    <row r="60" spans="1:6" ht="13.5">
      <c r="A60" s="128" t="s">
        <v>82</v>
      </c>
      <c r="B60" s="127"/>
      <c r="C60" s="118"/>
      <c r="D60" s="109">
        <v>4790716693</v>
      </c>
      <c r="E60" s="109"/>
      <c r="F60" s="109">
        <v>3530514170</v>
      </c>
    </row>
    <row r="61" spans="1:6" ht="13.5">
      <c r="A61" s="128"/>
      <c r="B61" s="127"/>
      <c r="C61" s="118"/>
      <c r="D61" s="109"/>
      <c r="E61" s="109"/>
      <c r="F61" s="109"/>
    </row>
    <row r="62" spans="1:6" ht="14.25" thickBot="1">
      <c r="A62" s="128" t="s">
        <v>83</v>
      </c>
      <c r="B62" s="129"/>
      <c r="C62" s="120"/>
      <c r="D62" s="121">
        <f>SUM(D58:D60)</f>
        <v>3861882692</v>
      </c>
      <c r="E62" s="122"/>
      <c r="F62" s="121">
        <f>SUM(F58:F60)</f>
        <v>4790716693</v>
      </c>
    </row>
    <row r="63" spans="1:6" ht="14.25" thickTop="1">
      <c r="A63" s="70"/>
      <c r="B63" s="70"/>
      <c r="C63" s="123"/>
      <c r="D63" s="71"/>
      <c r="E63" s="71"/>
      <c r="F63" s="70"/>
    </row>
    <row r="64" spans="1:8" ht="13.5">
      <c r="A64" s="142" t="s">
        <v>108</v>
      </c>
      <c r="B64" s="142"/>
      <c r="C64" s="142"/>
      <c r="D64" s="142"/>
      <c r="E64" s="142"/>
      <c r="F64" s="142"/>
      <c r="G64" s="148"/>
      <c r="H64" s="148"/>
    </row>
    <row r="65" spans="1:6" ht="13.5">
      <c r="A65" s="70"/>
      <c r="B65" s="70"/>
      <c r="C65" s="123"/>
      <c r="D65" s="71"/>
      <c r="E65" s="71"/>
      <c r="F65" s="70"/>
    </row>
  </sheetData>
  <sheetProtection password="D296" sheet="1" objects="1" scenarios="1" selectLockedCells="1" selectUnlockedCells="1"/>
  <mergeCells count="3">
    <mergeCell ref="A1:F1"/>
    <mergeCell ref="A2:F2"/>
    <mergeCell ref="A3:F3"/>
  </mergeCells>
  <printOptions horizontalCentered="1"/>
  <pageMargins left="1.25984251968504" right="0.984251968503937" top="0.984251968503937" bottom="0.984251968503937" header="0.511811023622047" footer="0.58023622047"/>
  <pageSetup fitToHeight="1" fitToWidth="1" horizontalDpi="600" verticalDpi="600" orientation="portrait" scale="69" r:id="rId1"/>
  <headerFooter scaleWithDoc="0">
    <oddFooter>&amp;R&amp;"Arial,Regular"&amp;10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.140625" style="1" customWidth="1"/>
    <col min="2" max="2" width="45.421875" style="1" customWidth="1"/>
    <col min="3" max="3" width="1.7109375" style="1" customWidth="1"/>
    <col min="4" max="4" width="12.421875" style="1" customWidth="1"/>
    <col min="5" max="5" width="12.28125" style="1" customWidth="1"/>
    <col min="6" max="6" width="13.140625" style="1" customWidth="1"/>
    <col min="7" max="7" width="12.8515625" style="1" customWidth="1"/>
    <col min="8" max="16384" width="8.8515625" style="1" customWidth="1"/>
  </cols>
  <sheetData>
    <row r="1" spans="1:7" ht="13.5">
      <c r="A1" s="195" t="s">
        <v>4</v>
      </c>
      <c r="B1" s="195"/>
      <c r="C1" s="195"/>
      <c r="D1" s="195"/>
      <c r="E1" s="195"/>
      <c r="F1" s="195"/>
      <c r="G1" s="195"/>
    </row>
    <row r="2" spans="1:7" ht="13.5">
      <c r="A2" s="195" t="s">
        <v>88</v>
      </c>
      <c r="B2" s="195"/>
      <c r="C2" s="195"/>
      <c r="D2" s="195"/>
      <c r="E2" s="195"/>
      <c r="F2" s="195"/>
      <c r="G2" s="195"/>
    </row>
    <row r="3" spans="1:7" ht="13.5">
      <c r="A3" s="195" t="s">
        <v>125</v>
      </c>
      <c r="B3" s="195"/>
      <c r="C3" s="195"/>
      <c r="D3" s="195"/>
      <c r="E3" s="195"/>
      <c r="F3" s="195"/>
      <c r="G3" s="195"/>
    </row>
    <row r="4" spans="1:7" ht="13.5">
      <c r="A4" s="195" t="s">
        <v>128</v>
      </c>
      <c r="B4" s="195"/>
      <c r="C4" s="195"/>
      <c r="D4" s="195"/>
      <c r="E4" s="195"/>
      <c r="F4" s="195"/>
      <c r="G4" s="195"/>
    </row>
    <row r="5" spans="1:7" ht="13.5">
      <c r="A5" s="145"/>
      <c r="B5" s="145"/>
      <c r="C5" s="145"/>
      <c r="D5" s="145"/>
      <c r="E5" s="145"/>
      <c r="F5" s="145"/>
      <c r="G5" s="145"/>
    </row>
    <row r="6" spans="1:7" ht="13.5">
      <c r="A6" s="196"/>
      <c r="B6" s="196"/>
      <c r="C6" s="196"/>
      <c r="D6" s="196"/>
      <c r="E6" s="196"/>
      <c r="F6" s="196"/>
      <c r="G6" s="196"/>
    </row>
    <row r="7" spans="1:7" ht="26.25" customHeight="1">
      <c r="A7" s="192" t="s">
        <v>89</v>
      </c>
      <c r="B7" s="192"/>
      <c r="C7" s="192"/>
      <c r="D7" s="193" t="s">
        <v>90</v>
      </c>
      <c r="E7" s="193"/>
      <c r="F7" s="194" t="s">
        <v>91</v>
      </c>
      <c r="G7" s="194" t="s">
        <v>127</v>
      </c>
    </row>
    <row r="8" spans="1:7" ht="31.5" customHeight="1">
      <c r="A8" s="192"/>
      <c r="B8" s="192"/>
      <c r="C8" s="192"/>
      <c r="D8" s="76" t="s">
        <v>92</v>
      </c>
      <c r="E8" s="76" t="s">
        <v>93</v>
      </c>
      <c r="F8" s="194"/>
      <c r="G8" s="194"/>
    </row>
    <row r="9" spans="1:7" ht="13.5">
      <c r="A9" s="77"/>
      <c r="B9" s="77"/>
      <c r="C9" s="78"/>
      <c r="D9" s="79"/>
      <c r="E9" s="79"/>
      <c r="F9" s="80"/>
      <c r="G9" s="79"/>
    </row>
    <row r="10" spans="1:7" ht="13.5">
      <c r="A10" s="81" t="s">
        <v>56</v>
      </c>
      <c r="B10" s="82"/>
      <c r="C10" s="83"/>
      <c r="D10" s="83"/>
      <c r="E10" s="83"/>
      <c r="F10" s="18"/>
      <c r="G10" s="18"/>
    </row>
    <row r="11" spans="1:7" ht="13.5">
      <c r="A11" s="59"/>
      <c r="B11" s="84" t="s">
        <v>40</v>
      </c>
      <c r="C11" s="59"/>
      <c r="D11" s="20">
        <v>585951</v>
      </c>
      <c r="E11" s="20">
        <v>585951</v>
      </c>
      <c r="F11" s="20">
        <v>616478</v>
      </c>
      <c r="G11" s="20">
        <f>+E11-F11</f>
        <v>-30527</v>
      </c>
    </row>
    <row r="12" spans="1:7" ht="13.5">
      <c r="A12" s="7"/>
      <c r="B12" s="85" t="s">
        <v>94</v>
      </c>
      <c r="C12" s="85"/>
      <c r="D12" s="20">
        <v>2299625</v>
      </c>
      <c r="E12" s="20">
        <v>2046143</v>
      </c>
      <c r="F12" s="20">
        <v>1441279</v>
      </c>
      <c r="G12" s="20">
        <f>+E12-F12</f>
        <v>604864</v>
      </c>
    </row>
    <row r="13" spans="1:7" ht="13.5">
      <c r="A13" s="7"/>
      <c r="B13" s="85" t="s">
        <v>95</v>
      </c>
      <c r="C13" s="85"/>
      <c r="D13" s="23">
        <v>65211</v>
      </c>
      <c r="E13" s="23">
        <v>65211</v>
      </c>
      <c r="F13" s="86">
        <v>52172</v>
      </c>
      <c r="G13" s="20">
        <f>+E13-F13</f>
        <v>13039</v>
      </c>
    </row>
    <row r="14" spans="1:7" ht="13.5">
      <c r="A14" s="59"/>
      <c r="B14" s="59" t="s">
        <v>57</v>
      </c>
      <c r="C14" s="59"/>
      <c r="D14" s="87">
        <f>SUM(D11:D13)</f>
        <v>2950787</v>
      </c>
      <c r="E14" s="87">
        <f>SUM(E11:E13)</f>
        <v>2697305</v>
      </c>
      <c r="F14" s="87">
        <f>SUM(F11:F13)</f>
        <v>2109929</v>
      </c>
      <c r="G14" s="87">
        <f>SUM(G11:G13)</f>
        <v>587376</v>
      </c>
    </row>
    <row r="15" spans="1:7" ht="13.5">
      <c r="A15" s="59"/>
      <c r="B15" s="85"/>
      <c r="C15" s="85"/>
      <c r="D15" s="86"/>
      <c r="E15" s="86"/>
      <c r="F15" s="86"/>
      <c r="G15" s="86"/>
    </row>
    <row r="16" spans="1:7" ht="13.5">
      <c r="A16" s="59" t="s">
        <v>58</v>
      </c>
      <c r="B16" s="85"/>
      <c r="C16" s="85"/>
      <c r="D16" s="86"/>
      <c r="E16" s="86"/>
      <c r="F16" s="86"/>
      <c r="G16" s="86"/>
    </row>
    <row r="17" spans="1:7" ht="13.5">
      <c r="A17" s="7"/>
      <c r="B17" s="85" t="s">
        <v>59</v>
      </c>
      <c r="C17" s="88"/>
      <c r="D17" s="20">
        <v>350586</v>
      </c>
      <c r="E17" s="20">
        <v>350586</v>
      </c>
      <c r="F17" s="86">
        <v>302183</v>
      </c>
      <c r="G17" s="20">
        <f>+E17-F17</f>
        <v>48403</v>
      </c>
    </row>
    <row r="18" spans="1:7" ht="13.5">
      <c r="A18" s="59"/>
      <c r="B18" s="89" t="s">
        <v>96</v>
      </c>
      <c r="C18" s="88"/>
      <c r="D18" s="20">
        <v>256678</v>
      </c>
      <c r="E18" s="20">
        <v>256678</v>
      </c>
      <c r="F18" s="90">
        <v>240300</v>
      </c>
      <c r="G18" s="20">
        <f>+E18-F18</f>
        <v>16378</v>
      </c>
    </row>
    <row r="19" spans="1:7" ht="13.5">
      <c r="A19" s="59"/>
      <c r="B19" s="91" t="s">
        <v>60</v>
      </c>
      <c r="C19" s="88"/>
      <c r="D19" s="64">
        <v>16390</v>
      </c>
      <c r="E19" s="64">
        <v>16390</v>
      </c>
      <c r="F19" s="5">
        <v>10178</v>
      </c>
      <c r="G19" s="20">
        <f>+E19-F19</f>
        <v>6212</v>
      </c>
    </row>
    <row r="20" spans="1:7" ht="13.5">
      <c r="A20" s="59"/>
      <c r="B20" s="91" t="s">
        <v>45</v>
      </c>
      <c r="C20" s="88"/>
      <c r="D20" s="64">
        <v>65947</v>
      </c>
      <c r="E20" s="64">
        <v>65947</v>
      </c>
      <c r="F20" s="5">
        <v>40111</v>
      </c>
      <c r="G20" s="92">
        <f>+E20-F20</f>
        <v>25836</v>
      </c>
    </row>
    <row r="21" spans="1:7" ht="13.5">
      <c r="A21" s="59"/>
      <c r="B21" s="59" t="s">
        <v>97</v>
      </c>
      <c r="C21" s="59"/>
      <c r="D21" s="93">
        <f>SUM(D17:D20)</f>
        <v>689601</v>
      </c>
      <c r="E21" s="93">
        <f>SUM(E17:E20)</f>
        <v>689601</v>
      </c>
      <c r="F21" s="93">
        <f>SUM(F17:F20)</f>
        <v>592772</v>
      </c>
      <c r="G21" s="93">
        <f>SUM(G17:G20)</f>
        <v>96829</v>
      </c>
    </row>
    <row r="22" spans="1:7" ht="13.5">
      <c r="A22" s="59"/>
      <c r="B22" s="59"/>
      <c r="C22" s="59"/>
      <c r="D22" s="94"/>
      <c r="E22" s="94"/>
      <c r="F22" s="94"/>
      <c r="G22" s="94"/>
    </row>
    <row r="23" spans="1:7" ht="14.25" thickBot="1">
      <c r="A23" s="59" t="s">
        <v>61</v>
      </c>
      <c r="B23" s="132"/>
      <c r="C23" s="132"/>
      <c r="D23" s="133">
        <f>+D14-D21</f>
        <v>2261186</v>
      </c>
      <c r="E23" s="133">
        <f>+E14-E21</f>
        <v>2007704</v>
      </c>
      <c r="F23" s="133">
        <f>+F14-F21</f>
        <v>1517157</v>
      </c>
      <c r="G23" s="133">
        <f>+G14-G21</f>
        <v>490547</v>
      </c>
    </row>
    <row r="24" spans="1:7" ht="14.25" thickTop="1">
      <c r="A24" s="143"/>
      <c r="B24" s="143"/>
      <c r="C24" s="143"/>
      <c r="D24" s="144"/>
      <c r="E24" s="144"/>
      <c r="F24" s="144"/>
      <c r="G24" s="144"/>
    </row>
    <row r="25" s="18" customFormat="1" ht="13.5">
      <c r="A25" s="142" t="s">
        <v>122</v>
      </c>
    </row>
  </sheetData>
  <sheetProtection password="D296" sheet="1" objects="1" scenarios="1" selectLockedCells="1" selectUnlockedCells="1"/>
  <mergeCells count="9">
    <mergeCell ref="A7:C8"/>
    <mergeCell ref="D7:E7"/>
    <mergeCell ref="F7:F8"/>
    <mergeCell ref="G7:G8"/>
    <mergeCell ref="A1:G1"/>
    <mergeCell ref="A2:G2"/>
    <mergeCell ref="A3:G3"/>
    <mergeCell ref="A4:G4"/>
    <mergeCell ref="A6:G6"/>
  </mergeCells>
  <printOptions horizontalCentered="1"/>
  <pageMargins left="1.25984251968504" right="0.984251968503937" top="0.984251968503937" bottom="0.984251968503937" header="0.31496062992126" footer="0.581811024"/>
  <pageSetup fitToHeight="1" fitToWidth="1" horizontalDpi="600" verticalDpi="600" orientation="portrait" scale="79" r:id="rId1"/>
  <headerFooter scaleWithDoc="0">
    <oddFooter>&amp;R&amp;"Arial,Regular"&amp;10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Statements</dc:title>
  <dc:subject/>
  <dc:creator>COA-National Electrification Administration</dc:creator>
  <cp:keywords/>
  <dc:description/>
  <cp:lastModifiedBy>Ben A. Lazo, Jr.</cp:lastModifiedBy>
  <cp:lastPrinted>2021-08-11T01:38:45Z</cp:lastPrinted>
  <dcterms:created xsi:type="dcterms:W3CDTF">2017-01-23T02:26:29Z</dcterms:created>
  <dcterms:modified xsi:type="dcterms:W3CDTF">2021-08-11T01:39:08Z</dcterms:modified>
  <cp:category/>
  <cp:version/>
  <cp:contentType/>
  <cp:contentStatus/>
</cp:coreProperties>
</file>